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fondy\OP VVV_44_aktivita3\web\"/>
    </mc:Choice>
  </mc:AlternateContent>
  <bookViews>
    <workbookView xWindow="0" yWindow="0" windowWidth="23040" windowHeight="10848"/>
  </bookViews>
  <sheets>
    <sheet name="Souhrn MRR" sheetId="1" r:id="rId1"/>
  </sheets>
  <definedNames>
    <definedName name="_xlnm._FilterDatabase" localSheetId="0" hidden="1">'Souhrn MRR'!$A$1:$J$1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C74" i="1"/>
  <c r="D71" i="1"/>
  <c r="C71" i="1"/>
  <c r="D68" i="1"/>
  <c r="C68" i="1"/>
  <c r="D67" i="1"/>
  <c r="C67" i="1"/>
  <c r="D64" i="1"/>
  <c r="C64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3" i="1"/>
  <c r="C43" i="1"/>
  <c r="D40" i="1"/>
  <c r="C40" i="1"/>
  <c r="D38" i="1"/>
  <c r="C38" i="1"/>
  <c r="D37" i="1"/>
  <c r="C37" i="1"/>
  <c r="D36" i="1"/>
  <c r="C36" i="1"/>
  <c r="D35" i="1"/>
  <c r="C35" i="1"/>
  <c r="D31" i="1"/>
  <c r="C31" i="1"/>
  <c r="D29" i="1"/>
  <c r="C29" i="1"/>
  <c r="D28" i="1"/>
  <c r="C28" i="1"/>
  <c r="D27" i="1"/>
  <c r="C27" i="1"/>
  <c r="D26" i="1"/>
  <c r="C26" i="1"/>
  <c r="D25" i="1"/>
  <c r="C25" i="1"/>
  <c r="D24" i="1"/>
  <c r="C24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1" i="1"/>
  <c r="C11" i="1"/>
  <c r="D10" i="1"/>
  <c r="C10" i="1"/>
  <c r="D9" i="1"/>
  <c r="C9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<sst xmlns="http://schemas.openxmlformats.org/spreadsheetml/2006/main" count="506" uniqueCount="338">
  <si>
    <t>Title</t>
  </si>
  <si>
    <t>Authors</t>
  </si>
  <si>
    <t>PrintIsbn</t>
  </si>
  <si>
    <t>EIsbn</t>
  </si>
  <si>
    <t>Publisher</t>
  </si>
  <si>
    <t>Imprint</t>
  </si>
  <si>
    <t>PublicationDate</t>
  </si>
  <si>
    <t>Series Title</t>
  </si>
  <si>
    <t>Licence</t>
  </si>
  <si>
    <t>Full Record URL</t>
  </si>
  <si>
    <t>Accidental Injury : Biomechanics and Prevention</t>
  </si>
  <si>
    <t>Yoganandan, Narayan; Nahum, Alan M.; Melvin, John W.; The Medical College of Wisconsin Inc</t>
  </si>
  <si>
    <t>Springer</t>
  </si>
  <si>
    <t>UA</t>
  </si>
  <si>
    <t>https://ebookcentral.proquest.com/lib/cvut/detail.action?docID=1964958</t>
  </si>
  <si>
    <t>Advances in Artificial Pancreas Systems : Adaptive and Multivariable Predictive Control</t>
  </si>
  <si>
    <t>Cinar, Ali; Turksoy, Kamuran</t>
  </si>
  <si>
    <t>SpringerBriefs in Bioengineering Ser.</t>
  </si>
  <si>
    <t>https://ebookcentral.proquest.com/lib/cvut/detail.action?docID=5316885</t>
  </si>
  <si>
    <t>Analysis and Application of Analog Electronic Circuits to Biomedical Instrumentation, Second Edition</t>
  </si>
  <si>
    <t>Northrop, Robert B.</t>
  </si>
  <si>
    <t>Chapman and Hall/CRC</t>
  </si>
  <si>
    <t>CRC Press LLC</t>
  </si>
  <si>
    <t>Biomedical Engineering Ser.</t>
  </si>
  <si>
    <t>3U</t>
  </si>
  <si>
    <t>https://ebookcentral.proquest.com/lib/cvut/detail.action?docID=1446290</t>
  </si>
  <si>
    <t>Biology for Engineers</t>
  </si>
  <si>
    <t>Johnson, Arthur T.</t>
  </si>
  <si>
    <t>https://ebookcentral.proquest.com/lib/cvut/detail.action?docID=1449741</t>
  </si>
  <si>
    <t>Biomedical Engineering Fundamentals</t>
  </si>
  <si>
    <t>Bronzino, Joseph D.; Peterson, Donald R.</t>
  </si>
  <si>
    <t>The Biomedical Engineering Handbook, Fourth Edition Ser.</t>
  </si>
  <si>
    <t>https://ebookcentral.proquest.com/lib/cvut/detail.action?docID=1407935</t>
  </si>
  <si>
    <t>Biomechanics : Circulation</t>
  </si>
  <si>
    <t>Fung, Y. C.</t>
  </si>
  <si>
    <t>Springer New York</t>
  </si>
  <si>
    <t>https://ebookcentral.proquest.com/lib/cvut/detail.action?docID=3083634</t>
  </si>
  <si>
    <t>Clinical Engineering : From Devices to Systems</t>
  </si>
  <si>
    <t>Miniati, Roberto; Iadanza, Ernesto; Dori, Fabrizio</t>
  </si>
  <si>
    <t>Elsevier Science &amp; Technology</t>
  </si>
  <si>
    <t>Academic Press</t>
  </si>
  <si>
    <t>https://ebookcentral.proquest.com/lib/cvut/detail.action?docID=4202811</t>
  </si>
  <si>
    <t>Clinical Simulation : Operations, Engineering and Management</t>
  </si>
  <si>
    <t>Kyle, Richard R.; Murray, W. Bosseau; Kyle, Richard; Murray, W. Bosseau</t>
  </si>
  <si>
    <t>https://ebookcentral.proquest.com/lib/cvut/detail.action?docID=330112</t>
  </si>
  <si>
    <t>Computed Tomography : Fundamentals, System Technology, Image Quality, Applications</t>
  </si>
  <si>
    <t>Kalender, Willi A.</t>
  </si>
  <si>
    <t>Publicis MCD Werbeagentur GmbH</t>
  </si>
  <si>
    <t>https://ebookcentral.proquest.com/lib/cvut/detail.action?docID=819503</t>
  </si>
  <si>
    <t>Current and Emerging MHealth Technologies : Adoption, Implementation, and Use</t>
  </si>
  <si>
    <t>Sezgin, Emre; Yıldırım, Soner; Yıldırım, Sevgi Özkan; Sumuer, Evren</t>
  </si>
  <si>
    <t>https://ebookcentral.proquest.com/lib/cvut/detail.action?docID=5372067</t>
  </si>
  <si>
    <t>Design and Development of Medical Electronic Instrumentation : A Practical Perspective of the Design, Construction, and Test of Medical Devices</t>
  </si>
  <si>
    <t>Prutchi, David; Norris, Michael</t>
  </si>
  <si>
    <t>John Wiley &amp; Sons, Incorporated</t>
  </si>
  <si>
    <t>Wiley-Interscience</t>
  </si>
  <si>
    <t>https://ebookcentral.proquest.com/lib/cvut/detail.action?docID=225809</t>
  </si>
  <si>
    <t>Diagnostic Ultrasound Imaging: Inside Out</t>
  </si>
  <si>
    <t>Szabo, Thomas L.</t>
  </si>
  <si>
    <t>https://ebookcentral.proquest.com/lib/cvut/detail.action?docID=1578341</t>
  </si>
  <si>
    <t>Digital Forensics with Kali Linux : Perform data acquisition, digital investigation, and threat analysis using Kali Linux tools</t>
  </si>
  <si>
    <t>V. N Parasram, Shiva; Samm, Alex; Joseph, Dale</t>
  </si>
  <si>
    <t>Packt Publishing Ltd</t>
  </si>
  <si>
    <t>Packt Publishing</t>
  </si>
  <si>
    <t>https://ebookcentral.proquest.com/lib/cvut/detail.action?docID=5207202</t>
  </si>
  <si>
    <t>Dynamics of Soft Matter : Neutron Applications</t>
  </si>
  <si>
    <t>Sakai, Victoria García; Alba-Simionesco, Christiane; Chen, Sow-Hsin</t>
  </si>
  <si>
    <t>Neutron Scattering Applications and Techniques Ser.</t>
  </si>
  <si>
    <t>https://ebookcentral.proquest.com/lib/cvut/detail.action?docID=884124</t>
  </si>
  <si>
    <t>Dynamics of Visual Motion Processing : Neuronal, Behavioral, and Computational Approaches</t>
  </si>
  <si>
    <t>Ilg, Uwe J.; Masson, Guillaume S.</t>
  </si>
  <si>
    <t>https://ebookcentral.proquest.com/lib/cvut/detail.action?docID=511641</t>
  </si>
  <si>
    <t>Essential Introduction To Cardiac Electrophysiology, An</t>
  </si>
  <si>
    <t>Macleod, Kenneth T; Ali, Ibrahim; Rauf, Ali</t>
  </si>
  <si>
    <t>World Scientific Publishing Company</t>
  </si>
  <si>
    <t>Imperial College Press</t>
  </si>
  <si>
    <t>https://ebookcentral.proquest.com/lib/cvut/detail.action?docID=5227860</t>
  </si>
  <si>
    <t>Essential Physics of Medical Imaging</t>
  </si>
  <si>
    <t>Bushberg, Jerrold T.; Seibert, J. A.; Leidholdt, Edwin M.</t>
  </si>
  <si>
    <t>Wolters Kluwer Health</t>
  </si>
  <si>
    <t>https://ebookcentral.proquest.com/lib/cvut/detail.action?docID=2031899</t>
  </si>
  <si>
    <t>Evidence-Based Outcome Research : A Practical Guide to Conducting Randomized Controlled Trials for Psychosocial Interventions</t>
  </si>
  <si>
    <t>Nezu, Arthur M.; Nezu, Christine Maguth</t>
  </si>
  <si>
    <t>Oxford University Press USA - OSO</t>
  </si>
  <si>
    <t>1U</t>
  </si>
  <si>
    <t>https://ebookcentral.proquest.com/lib/cvut/detail.action?docID=415285</t>
  </si>
  <si>
    <t>From MEMS to Bio-MEMS and Bio-NEMS : Manufacturing Techniques and Applications</t>
  </si>
  <si>
    <t>Madou, Marc J.</t>
  </si>
  <si>
    <t>https://ebookcentral.proquest.com/lib/cvut/detail.action?docID=1446478</t>
  </si>
  <si>
    <t>Functional Magnetic Resonance Imaging Processing</t>
  </si>
  <si>
    <t>Li, Xingfeng</t>
  </si>
  <si>
    <t>https://ebookcentral.proquest.com/lib/cvut/detail.action?docID=1466714</t>
  </si>
  <si>
    <t>Fundamentals of Ionizing Radiation Dosimetry</t>
  </si>
  <si>
    <t>Andreo, Pedro; Burns, D. T.; Nahum, Alan E.; Seuntjens, Jan; Attix, Frank Herbert</t>
  </si>
  <si>
    <t>Wiley-VCH</t>
  </si>
  <si>
    <t>https://ebookcentral.proquest.com/lib/cvut/detail.action?docID=4875037</t>
  </si>
  <si>
    <t>Gesundheitsökonomische Evaluationen</t>
  </si>
  <si>
    <t>Schöffski, Oliver; Graf von der Schulenburg, J.-Matthias</t>
  </si>
  <si>
    <t>https://ebookcentral.proquest.com/lib/cvut/detail.action?docID=885075</t>
  </si>
  <si>
    <t>Introduction to BioMEMS</t>
  </si>
  <si>
    <t>Folch, Albert</t>
  </si>
  <si>
    <t>CRC Press</t>
  </si>
  <si>
    <t>https://ebookcentral.proquest.com/lib/cvut/detail.action?docID=1648151</t>
  </si>
  <si>
    <t>Introduction to Molecular Biology, Genomics and Proteomics for Biomedical Engineers</t>
  </si>
  <si>
    <t>Northrop, Robert B.; Connor, Anne N.</t>
  </si>
  <si>
    <t>https://ebookcentral.proquest.com/lib/cvut/detail.action?docID=1375216</t>
  </si>
  <si>
    <t>Introduction to Nuclear Engineering: Pearson New International Edition</t>
  </si>
  <si>
    <t>Lamarsh, John R.; Baratta, Anthony J.</t>
  </si>
  <si>
    <t>Pearson Education Limited</t>
  </si>
  <si>
    <t>Pearson</t>
  </si>
  <si>
    <t>https://ebookcentral.proquest.com/lib/cvut/detail.action?docID=5185766</t>
  </si>
  <si>
    <t>Ion Beam Analysis : Fundamentals and Applications</t>
  </si>
  <si>
    <t>Nastasi, Michael; Mayer, James W.; Wang, Yongqiang</t>
  </si>
  <si>
    <t>https://ebookcentral.proquest.com/lib/cvut/detail.action?docID=1672881</t>
  </si>
  <si>
    <t>Khan's The Physics of Radiation Therapy</t>
  </si>
  <si>
    <t>Khan, Faiz M.; Gibbons, John P.</t>
  </si>
  <si>
    <t>LWW</t>
  </si>
  <si>
    <t>https://ebookcentral.proquest.com/lib/cvut/detail.action?docID=2031615</t>
  </si>
  <si>
    <t>Medical Equipment Management</t>
  </si>
  <si>
    <t>Willson, Keith; Ison, Keith; Tabakov, Slavik</t>
  </si>
  <si>
    <t>Series in Medical Physics and Biomedical Engineering Ser.</t>
  </si>
  <si>
    <t>https://ebookcentral.proquest.com/lib/cvut/detail.action?docID=1438167</t>
  </si>
  <si>
    <t>Mems : Fundamental Technology and Applications</t>
  </si>
  <si>
    <t>Choudhary, Vikas; Iniewski, Krzysztof</t>
  </si>
  <si>
    <t>Devices, Circuits, and Systems Ser.</t>
  </si>
  <si>
    <t>https://ebookcentral.proquest.com/lib/cvut/detail.action?docID=1209811</t>
  </si>
  <si>
    <t>MEMS for Biomedical Applications</t>
  </si>
  <si>
    <t>Bhansali, Shekhar; Vasudev, Abhay</t>
  </si>
  <si>
    <t>Woodhead Publishing Limited</t>
  </si>
  <si>
    <t>Woodhead Publishing Series in Biomaterials Ser.</t>
  </si>
  <si>
    <t>https://ebookcentral.proquest.com/lib/cvut/detail.action?docID=1581412</t>
  </si>
  <si>
    <t>Minimally Invasive Medical Technology</t>
  </si>
  <si>
    <t>Webster, John G.</t>
  </si>
  <si>
    <t>https://ebookcentral.proquest.com/lib/cvut/detail.action?docID=263930</t>
  </si>
  <si>
    <t>Modeling and Simulation in Medicine and the Life Sciences</t>
  </si>
  <si>
    <t>Marsden, J. E.; Sirovich, L.; Golubitsky, M.</t>
  </si>
  <si>
    <t>https://ebookcentral.proquest.com/lib/cvut/detail.action?docID=3072293</t>
  </si>
  <si>
    <t>Modern Diagnostic X-Ray Sources : Technology, Manufacturing, Reliability</t>
  </si>
  <si>
    <t>Behling, Rolf</t>
  </si>
  <si>
    <t>https://ebookcentral.proquest.com/lib/cvut/detail.action?docID=2075866</t>
  </si>
  <si>
    <t>Molecular Biology of the Cell</t>
  </si>
  <si>
    <t>Bruce Alberts; Johnson, Alexander; Lewis, Julian; Morgan, David; Raff, Martin</t>
  </si>
  <si>
    <t>Taylor and Francis</t>
  </si>
  <si>
    <t>TFBooks</t>
  </si>
  <si>
    <t>https://ebookcentral.proquest.com/lib/cvut/detail.action?docID=5320520</t>
  </si>
  <si>
    <t>Molecular Sensors and Nanodevices : Principles, Designs and Applications in Biomedical Engineering</t>
  </si>
  <si>
    <t>Zhang, John X. J.; Hoshino, Kazunori</t>
  </si>
  <si>
    <t>William Andrew</t>
  </si>
  <si>
    <t>Micro and Nano Technologies Ser.</t>
  </si>
  <si>
    <t>https://ebookcentral.proquest.com/lib/cvut/detail.action?docID=1576657</t>
  </si>
  <si>
    <t>Neuroimaging: The Essentials</t>
  </si>
  <si>
    <t>Sanelli, Pina; Schaefer, Pamela; Loevner, Laurie</t>
  </si>
  <si>
    <t>Essentials</t>
  </si>
  <si>
    <t>https://ebookcentral.proquest.com/lib/cvut/detail.action?docID=4786275</t>
  </si>
  <si>
    <t>Neutron Applications in Earth, Energy and Environmental Sciences</t>
  </si>
  <si>
    <t>Liang, Liyuan; Rinaldi, Romano; Schober, Helmut</t>
  </si>
  <si>
    <t>https://ebookcentral.proquest.com/lib/cvut/detail.action?docID=417331</t>
  </si>
  <si>
    <t>Neutron Applications in Materials for Energy</t>
  </si>
  <si>
    <t>Kearley, Gordon J.; Peterson, Vanessa K.</t>
  </si>
  <si>
    <t>https://ebookcentral.proquest.com/lib/cvut/detail.action?docID=1968281</t>
  </si>
  <si>
    <t>Neutron Imaging and Applications : A Reference for the Imaging Community</t>
  </si>
  <si>
    <t>Anderson, Ian S.; McGreevy, Robert L.; Bilheux, Hassina Z.; Anderson, Ian S.</t>
  </si>
  <si>
    <t>https://ebookcentral.proquest.com/lib/cvut/detail.action?docID=437938</t>
  </si>
  <si>
    <t>Neutron Methods for Archeology and Cultural Heritage</t>
  </si>
  <si>
    <t>Kardjilov, Nikolay; Festa, Giulia</t>
  </si>
  <si>
    <t>https://ebookcentral.proquest.com/lib/cvut/detail.action?docID=4770701</t>
  </si>
  <si>
    <t>Neutron Scattering</t>
  </si>
  <si>
    <t>Fernandez-Alonso, Felix; Price, David L.</t>
  </si>
  <si>
    <t>Experimental Methods in the Physical Sciences Ser.</t>
  </si>
  <si>
    <t>https://ebookcentral.proquest.com/lib/cvut/detail.action?docID=1573349</t>
  </si>
  <si>
    <t>Neutron Scattering and Other Nuclear Techniques for Hydrogen in Materials</t>
  </si>
  <si>
    <t>Fritzsche, Helmut; Huot, Jacques; Fruchart, Daniel</t>
  </si>
  <si>
    <t>https://ebookcentral.proquest.com/lib/cvut/detail.action?docID=4512598</t>
  </si>
  <si>
    <t>Nuclear Reactor Physics</t>
  </si>
  <si>
    <t>Stacey, Weston M.</t>
  </si>
  <si>
    <t>https://ebookcentral.proquest.com/lib/cvut/detail.action?docID=5287179</t>
  </si>
  <si>
    <t>Nuclear Safeguards, Security and Nonproliferation : Achieving Security with Technology and Policy</t>
  </si>
  <si>
    <t>Doyle, James; Doyle, James</t>
  </si>
  <si>
    <t>Butterworth-Heinemann</t>
  </si>
  <si>
    <t>https://ebookcentral.proquest.com/lib/cvut/detail.action?docID=404879</t>
  </si>
  <si>
    <t>Nuclear Systems Volume I : Thermal Hydraulic Fundamentals, Second Edition</t>
  </si>
  <si>
    <t>Todreas, Neil E.; Kazimi, Mujid S.</t>
  </si>
  <si>
    <t>https://ebookcentral.proquest.com/lib/cvut/detail.action?docID=1446829</t>
  </si>
  <si>
    <t>Proton Therapy Physics</t>
  </si>
  <si>
    <t>Paganetti, Harald</t>
  </si>
  <si>
    <t>https://ebookcentral.proquest.com/lib/cvut/detail.action?docID=827022</t>
  </si>
  <si>
    <t>Realizing the Promise of Precision Medicine : The Role of Patient Data, Mobile Technology, and Consumer Engagement</t>
  </si>
  <si>
    <t>Cerrato, Paul; Halamka, John</t>
  </si>
  <si>
    <t>https://ebookcentral.proquest.com/lib/cvut/detail.action?docID=4986279</t>
  </si>
  <si>
    <t>Social Networks and Health : Models, Methods, and Applications</t>
  </si>
  <si>
    <t>Valente, Thomas W.</t>
  </si>
  <si>
    <t>https://ebookcentral.proquest.com/lib/cvut/detail.action?docID=3053683</t>
  </si>
  <si>
    <t>Textbook Of Structural Biology (Second Edition)</t>
  </si>
  <si>
    <t>Liljas, Anders; Liljas, Lars; Lindblom, Goran</t>
  </si>
  <si>
    <t>World Scientific</t>
  </si>
  <si>
    <t>Series In Structural Biology</t>
  </si>
  <si>
    <t>https://ebookcentral.proquest.com/lib/cvut/detail.action?docID=5227308</t>
  </si>
  <si>
    <t>Webb's Physics of Medical Imaging, Second Edition</t>
  </si>
  <si>
    <t>Flower, M. A.; Webb, Steve</t>
  </si>
  <si>
    <t>https://ebookcentral.proquest.com/lib/cvut/detail.action?docID=1438164</t>
  </si>
  <si>
    <t>Atomic Layer Deposition</t>
  </si>
  <si>
    <t>Kääriäinen, Tommi; Sherman, Arthur; Kääriäinen, Marja-Leena; Cameron, David</t>
  </si>
  <si>
    <t>9781118747421</t>
  </si>
  <si>
    <t>9781118062777</t>
  </si>
  <si>
    <t>Wiley</t>
  </si>
  <si>
    <t>1B3U</t>
  </si>
  <si>
    <t>http://search.ebscohost.com/login.aspx?direct=true&amp;scope=site&amp;db=nlebk&amp;db=nlabk&amp;AN=582589</t>
  </si>
  <si>
    <t>Atomic Layer Deposition (ALD)</t>
  </si>
  <si>
    <t>Valdez, Jeannie</t>
  </si>
  <si>
    <t>9781634839204</t>
  </si>
  <si>
    <t>9781634838696</t>
  </si>
  <si>
    <t>Nova Science Publishers</t>
  </si>
  <si>
    <t>1BUU</t>
  </si>
  <si>
    <t>http://search.ebscohost.com/login.aspx?direct=true&amp;scope=site&amp;db=nlebk&amp;db=nlabk&amp;AN=1134329</t>
  </si>
  <si>
    <t>Biologie pro psychology a pedagogy</t>
  </si>
  <si>
    <t>Šmarda, Jan</t>
  </si>
  <si>
    <t>9788026201922</t>
  </si>
  <si>
    <t>9788073673437</t>
  </si>
  <si>
    <t>Portál</t>
  </si>
  <si>
    <t>http://search.ebscohost.com/login.aspx?direct=true&amp;scope=site&amp;db=nlebk&amp;db=nlabk&amp;AN=1639861</t>
  </si>
  <si>
    <t>Biostatistika pro lékaře</t>
  </si>
  <si>
    <t>Procházka, Bohumír</t>
  </si>
  <si>
    <t>9788024628035</t>
  </si>
  <si>
    <t>9788024627823</t>
  </si>
  <si>
    <t>Charles University in Prague, Karolinum Press</t>
  </si>
  <si>
    <t>http://search.ebscohost.com/login.aspx?direct=true&amp;scope=site&amp;db=nlebk&amp;db=nlabk&amp;AN=1194894</t>
  </si>
  <si>
    <t>Genetika populací</t>
  </si>
  <si>
    <t>Relichová, Jiřina</t>
  </si>
  <si>
    <t>9788021077362</t>
  </si>
  <si>
    <t>9788021047952</t>
  </si>
  <si>
    <t>Brno : Masarykova univerzita</t>
  </si>
  <si>
    <t>http://search.ebscohost.com/login.aspx?direct=true&amp;scope=site&amp;db=nlebk&amp;db=nlabk&amp;AN=992717</t>
  </si>
  <si>
    <t>Handbook of Functional MRI Data Analysis</t>
  </si>
  <si>
    <t>Poldrack, Russell A.;  Mumford, Jeanette A.; Nichols, Thomas E.</t>
  </si>
  <si>
    <t>9781139127271</t>
  </si>
  <si>
    <t>9780521517669</t>
  </si>
  <si>
    <t>Cambridge University Press</t>
  </si>
  <si>
    <t>http://search.ebscohost.com/login.aspx?direct=true&amp;scope=site&amp;db=nlebk&amp;db=nlabk&amp;AN=399310</t>
  </si>
  <si>
    <t>Klinická genetika</t>
  </si>
  <si>
    <t>Maříková, Taťána; Seemanová, Eva</t>
  </si>
  <si>
    <t>9788024623276</t>
  </si>
  <si>
    <t>9788024623184</t>
  </si>
  <si>
    <t>http://search.ebscohost.com/login.aspx?direct=true&amp;scope=site&amp;db=nlebk&amp;db=nlabk&amp;AN=887173</t>
  </si>
  <si>
    <t>Manual of Simulation in Healthcare</t>
  </si>
  <si>
    <t>Riley, Richard H.</t>
  </si>
  <si>
    <t>9780191027178</t>
  </si>
  <si>
    <t>9780198717621</t>
  </si>
  <si>
    <t>Oxford University Přes</t>
  </si>
  <si>
    <t>http://search.ebscohost.com/login.aspx?direct=true&amp;scope=site&amp;db=nlebk&amp;db=nlabk&amp;AN=1108827</t>
  </si>
  <si>
    <t>Mechanics of the Cell</t>
  </si>
  <si>
    <t>Boal, David H.</t>
  </si>
  <si>
    <t>9781139223348</t>
  </si>
  <si>
    <t>9780521113762</t>
  </si>
  <si>
    <t>http://search.ebscohost.com/login.aspx?direct=true&amp;scope=site&amp;db=nlebk&amp;db=nlabk&amp;AN=432726</t>
  </si>
  <si>
    <t>Molekulární genetika pro bioanalytiky</t>
  </si>
  <si>
    <t>Beránek, Martin</t>
  </si>
  <si>
    <t>9788024632469</t>
  </si>
  <si>
    <t>9788024632247</t>
  </si>
  <si>
    <t>http://search.ebscohost.com/login.aspx?direct=true&amp;scope=site&amp;db=nlebk&amp;db=nlabk&amp;AN=1239015</t>
  </si>
  <si>
    <t>Příručka topografické pitvy</t>
  </si>
  <si>
    <t>Fiala, Pavel; Valenta, Jiří</t>
  </si>
  <si>
    <t>9788024626833</t>
  </si>
  <si>
    <t>9788024622484</t>
  </si>
  <si>
    <t>http://search.ebscohost.com/login.aspx?direct=true&amp;scope=site&amp;db=nlebk&amp;db=nlabk&amp;AN=880988</t>
  </si>
  <si>
    <t>Stručná biostatistika pro lékaře</t>
  </si>
  <si>
    <t>Procházka, Bohumir</t>
  </si>
  <si>
    <t>9788024628042</t>
  </si>
  <si>
    <t>9788024627830</t>
  </si>
  <si>
    <t>http://search.ebscohost.com/login.aspx?direct=true&amp;scope=site&amp;db=nlebk&amp;db=nlabk&amp;AN=986820</t>
  </si>
  <si>
    <t>The evolution myth</t>
  </si>
  <si>
    <t>Mejsnar, Jří A. et al.</t>
  </si>
  <si>
    <t>9788024625843</t>
  </si>
  <si>
    <t>9788024625201</t>
  </si>
  <si>
    <t>http://search.ebscohost.com/login.aspx?direct=true&amp;scope=site&amp;db=nlebk&amp;db=nlabk&amp;AN=928661</t>
  </si>
  <si>
    <t>Za hranicemi genů</t>
  </si>
  <si>
    <t>Schatz, G.; Gremingerová, Alena; Finkelová, Bohumila Ruth</t>
  </si>
  <si>
    <t>9788021077119</t>
  </si>
  <si>
    <t>9788021069855</t>
  </si>
  <si>
    <t>http://search.ebscohost.com/login.aspx?direct=true&amp;scope=site&amp;db=nlebk&amp;db=nlabk&amp;AN=992702</t>
  </si>
  <si>
    <t>Základy biologie a genetiky člověka</t>
  </si>
  <si>
    <t>Otová, Berta et al.</t>
  </si>
  <si>
    <t>9788024626154</t>
  </si>
  <si>
    <t>9788024621098</t>
  </si>
  <si>
    <t>http://search.ebscohost.com/login.aspx?direct=true&amp;scope=site&amp;db=nlebk&amp;db=nlabk&amp;AN=881003</t>
  </si>
  <si>
    <t>Základy fylogenetické analýzy</t>
  </si>
  <si>
    <t>Macholán, Miloš</t>
  </si>
  <si>
    <t>9788021077126</t>
  </si>
  <si>
    <t>9788021063631</t>
  </si>
  <si>
    <t>http://search.ebscohost.com/login.aspx?direct=true&amp;scope=site&amp;db=nlebk&amp;db=nlabk&amp;AN=992698</t>
  </si>
  <si>
    <t>The Design and Evaluation of Physical Protection Systems</t>
  </si>
  <si>
    <t xml:space="preserve"> Garcia, Mary Lynn.</t>
  </si>
  <si>
    <t>Elsevier Ltd.</t>
  </si>
  <si>
    <t>Unlimited</t>
  </si>
  <si>
    <t>http://search.ebscohost.com/login.aspx?direct=true&amp;scope=site&amp;db=nlebk&amp;db=nlabk&amp;AN=335449</t>
  </si>
  <si>
    <t>Implantable Biomedical Microsystems</t>
  </si>
  <si>
    <t>Swarup Bhunia Steve Majerus Mohamad Sawan</t>
  </si>
  <si>
    <t>9780323262088</t>
  </si>
  <si>
    <t>9780323261906</t>
  </si>
  <si>
    <t>Elsevier</t>
  </si>
  <si>
    <t>http://search.ebscohost.com/login.aspx?direct=true&amp;scope=site&amp;db=nlebk&amp;db=nlabk&amp;AN=601345</t>
  </si>
  <si>
    <t>BioBuilder</t>
  </si>
  <si>
    <t>Natalie Kuldell, Kathryn Hart, Karen Ingram, Rachel Bernstein</t>
  </si>
  <si>
    <t>9781491904299</t>
  </si>
  <si>
    <t>9781491907542</t>
  </si>
  <si>
    <t>O'Reilly Media</t>
  </si>
  <si>
    <t>1B1U</t>
  </si>
  <si>
    <t>http://search.ebscohost.com/login.aspx?direct=true&amp;scope=site&amp;db=nlebk&amp;db=nlabk&amp;AN=1017386</t>
  </si>
  <si>
    <t>Chemosensory Transduction</t>
  </si>
  <si>
    <t>Ed: Frank Zufall Steven Munger</t>
  </si>
  <si>
    <t>9780128016947</t>
  </si>
  <si>
    <t>9780128017869</t>
  </si>
  <si>
    <t>http://search.ebscohost.com/login.aspx?direct=true&amp;scope=site&amp;db=nlebk&amp;db=nlabk&amp;AN=1144274</t>
  </si>
  <si>
    <t>PHYSIOLOGY OF EXCITABLE CELLS</t>
  </si>
  <si>
    <t>AIDLEY, DAVID J</t>
  </si>
  <si>
    <t>9781139171182</t>
  </si>
  <si>
    <t xml:space="preserve">99977585483    </t>
  </si>
  <si>
    <t>CAMBRIDGE UNIV PRESS</t>
  </si>
  <si>
    <t>Unlimited | DRM-free</t>
  </si>
  <si>
    <t>https://doi.org/10.1017/CBO9781139171182</t>
  </si>
  <si>
    <t>Quality and Safety in Imaging</t>
  </si>
  <si>
    <t>Lluis Donoso-Bach, Giles W. L. Boland</t>
  </si>
  <si>
    <t>https://ebookcentral.proquest.com/lib/cvut/detail.action?docID=5347113</t>
  </si>
  <si>
    <t>Encyclopedia of Bioinformatics and Computational Biology</t>
  </si>
  <si>
    <t>978-0-12-811432-2</t>
  </si>
  <si>
    <t>https://www.sciencedirect.com/science/referenceworks/9780128114322</t>
  </si>
  <si>
    <t>Ion Beam Modification of Solids</t>
  </si>
  <si>
    <t xml:space="preserve"> Wesch, Werner</t>
  </si>
  <si>
    <t>9783319335599</t>
  </si>
  <si>
    <t>9783319335612</t>
  </si>
  <si>
    <t>http://search.ebscohost.com/login.aspx?direct=true&amp;scope=site&amp;db=nlebk&amp;db=nlabk&amp;AN=1220018</t>
  </si>
  <si>
    <t>Clinical 3D Dosimetry in Modern Radiation Therapy</t>
  </si>
  <si>
    <t>Ben Mijnheer</t>
  </si>
  <si>
    <t>9781315118826</t>
  </si>
  <si>
    <t>https://ebookcentral.proquest.com/lib/cvut/detail.action?docID=5117970</t>
  </si>
  <si>
    <t>Springer Handbook of Medical Technology</t>
  </si>
  <si>
    <t xml:space="preserve">Kramme, Rüdiger, Hoffmann, Klaus-Peter, Pozos, Robert (Eds.) </t>
  </si>
  <si>
    <t>978-3-540-74658-4</t>
  </si>
  <si>
    <t>https://ebookcentral.proquest.com/lib/cvut/detail.action?docID=884741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</si>
</sst>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Kč&quot;;\-#,##0.00\ &quot;Kč&quot;"/>
    <numFmt numFmtId="164" formatCode="_-* #,##0.00\ [$Kč-405]_-;\-* #,##0.00\ [$Kč-405]_-;_-* &quot;-&quot;??\ [$Kč-405]_-;_-@_-"/>
    <numFmt numFmtId="165" formatCode="&quot;$&quot;#,##0.00;\-&quot;$&quot;#,##0.00;&quot;$&quot;0.00"/>
    <numFmt numFmtId="166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indexed="12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0" fillId="0" borderId="0" xfId="0" applyFont="1"/>
    <xf numFmtId="14" fontId="0" fillId="0" borderId="0" xfId="0" applyNumberFormat="1" applyFont="1"/>
    <xf numFmtId="0" fontId="0" fillId="0" borderId="0" xfId="0" applyNumberFormat="1" applyFont="1"/>
    <xf numFmtId="0" fontId="2" fillId="0" borderId="0" xfId="0" applyFont="1"/>
    <xf numFmtId="0" fontId="0" fillId="0" borderId="0" xfId="0" applyFont="1" applyFill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NumberFormat="1" applyFont="1" applyBorder="1"/>
    <xf numFmtId="0" fontId="0" fillId="0" borderId="0" xfId="0" applyFont="1" applyAlignment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/>
    <xf numFmtId="0" fontId="1" fillId="0" borderId="0" xfId="0" applyFont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horizontal="left"/>
    </xf>
    <xf numFmtId="0" fontId="5" fillId="3" borderId="0" xfId="2" applyFont="1" applyFill="1"/>
    <xf numFmtId="1" fontId="5" fillId="3" borderId="0" xfId="2" applyNumberFormat="1" applyFont="1" applyFill="1"/>
    <xf numFmtId="0" fontId="5" fillId="3" borderId="0" xfId="0" applyFont="1" applyFill="1"/>
    <xf numFmtId="0" fontId="5" fillId="3" borderId="0" xfId="0" applyNumberFormat="1" applyFont="1" applyFill="1" applyBorder="1"/>
    <xf numFmtId="0" fontId="5" fillId="3" borderId="0" xfId="0" applyFont="1" applyFill="1" applyAlignment="1">
      <alignment horizontal="left"/>
    </xf>
    <xf numFmtId="0" fontId="0" fillId="0" borderId="0" xfId="0" applyFont="1" applyFill="1" applyBorder="1"/>
    <xf numFmtId="0" fontId="0" fillId="0" borderId="0" xfId="0" applyFont="1" applyAlignment="1">
      <alignment horizontal="center" wrapText="1"/>
    </xf>
    <xf numFmtId="164" fontId="0" fillId="0" borderId="0" xfId="0" applyNumberFormat="1" applyFont="1"/>
    <xf numFmtId="0" fontId="6" fillId="0" borderId="0" xfId="3" applyFont="1"/>
    <xf numFmtId="0" fontId="0" fillId="3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Alignment="1">
      <alignment horizontal="right"/>
    </xf>
    <xf numFmtId="7" fontId="0" fillId="0" borderId="0" xfId="0" applyNumberFormat="1" applyFont="1"/>
    <xf numFmtId="0" fontId="7" fillId="0" borderId="0" xfId="1" applyFont="1" applyFill="1" applyBorder="1" applyAlignment="1">
      <alignment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49" fontId="0" fillId="0" borderId="0" xfId="0" applyNumberFormat="1" applyFont="1"/>
    <xf numFmtId="1" fontId="0" fillId="0" borderId="0" xfId="0" applyNumberFormat="1" applyFont="1"/>
    <xf numFmtId="166" fontId="0" fillId="0" borderId="0" xfId="0" applyNumberFormat="1" applyFont="1"/>
    <xf numFmtId="0" fontId="6" fillId="0" borderId="0" xfId="3"/>
    <xf numFmtId="0" fontId="5" fillId="0" borderId="0" xfId="0" applyFont="1" applyAlignment="1">
      <alignment vertical="center"/>
    </xf>
    <xf numFmtId="0" fontId="5" fillId="0" borderId="0" xfId="0" applyFont="1"/>
  </cellXfs>
  <cellStyles count="4">
    <cellStyle name="Hypertextový odkaz" xfId="3" builtinId="8"/>
    <cellStyle name="Normal_NETLIBRARY COLLECTION" xfId="1"/>
    <cellStyle name="Normální" xfId="0" builtinId="0"/>
    <cellStyle name="Správně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65</xdr:row>
      <xdr:rowOff>0</xdr:rowOff>
    </xdr:from>
    <xdr:to>
      <xdr:col>2</xdr:col>
      <xdr:colOff>304800</xdr:colOff>
      <xdr:row>66</xdr:row>
      <xdr:rowOff>121920</xdr:rowOff>
    </xdr:to>
    <xdr:sp macro="" textlink="">
      <xdr:nvSpPr>
        <xdr:cNvPr id="2" name="AutoShape 1" descr="data:image/png;base64,iVBORw0KGgoAAAANSUhEUgAAABAAAAAQCAYAAAAf8/9hAAAAGXRFWHRTb2Z0d2FyZQBBZG9iZSBJbWFnZVJlYWR5ccllPAAAAUlJREFUeNpiZEADV7XlEoBUPBA7oEkdAOKF2lcfLUAWZETSqACk1gOxgUBACAOvkzsDMy8fWO7v508Mn/ftZPiwYQ2IewGIA4EGPUC2VQGI398N9vj//frV/7gASA6kBqQWaiHcgPMgiT+fPsIVv1009/+DhLD/zzsa/v96+hguDlIDNeQ83M9AjGIzSDNIDIZvWOigGA5SC5VLYAIFGMjPHBpacBeB/IwMQPyPEP+DAUgtSA9IL8gAB1CAIQNeJzd4AMLAj5tX0dSA9TiADMBQDLJB/fhlBq0rDxmEYpPAYqxSsihqYHqYGAgAZl5+iAHSMljlmbD5GRl82LgabBvIW+jhAjPgACiRYAPPaooZfj99wiDV2ovhTaieA1ijEZZgQNH3fsNqrAkKFo1YE9KnvTv/P60uQklAOBMSpUmZ4szESGl2BggwAJR/ZVgK6XqqAAAAAElFTkSuQmCC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637020" y="12435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ebscohost.com/login.aspx?direct=true&amp;scope=site&amp;db=nlebk&amp;db=nlabk&amp;AN=992717" TargetMode="External"/><Relationship Id="rId13" Type="http://schemas.openxmlformats.org/officeDocument/2006/relationships/hyperlink" Target="http://search.ebscohost.com/login.aspx?direct=true&amp;scope=site&amp;db=nlebk&amp;db=nlabk&amp;AN=432726" TargetMode="External"/><Relationship Id="rId18" Type="http://schemas.openxmlformats.org/officeDocument/2006/relationships/hyperlink" Target="https://ebookcentral.proquest.com/lib/cvut/detail.action?docID=4202811" TargetMode="External"/><Relationship Id="rId26" Type="http://schemas.openxmlformats.org/officeDocument/2006/relationships/hyperlink" Target="https://ebookcentral.proquest.com/lib/cvut/detail.action?docID=884741" TargetMode="External"/><Relationship Id="rId3" Type="http://schemas.openxmlformats.org/officeDocument/2006/relationships/hyperlink" Target="http://search.ebscohost.com/login.aspx?direct=true&amp;scope=site&amp;db=nlebk&amp;db=nlabk&amp;AN=887173" TargetMode="External"/><Relationship Id="rId21" Type="http://schemas.openxmlformats.org/officeDocument/2006/relationships/hyperlink" Target="http://search.ebscohost.com/login.aspx?direct=true&amp;scope=site&amp;db=nlebk&amp;db=nlabk&amp;AN=1017386" TargetMode="External"/><Relationship Id="rId7" Type="http://schemas.openxmlformats.org/officeDocument/2006/relationships/hyperlink" Target="http://search.ebscohost.com/login.aspx?direct=true&amp;scope=site&amp;db=nlebk&amp;db=nlabk&amp;AN=992702" TargetMode="External"/><Relationship Id="rId12" Type="http://schemas.openxmlformats.org/officeDocument/2006/relationships/hyperlink" Target="http://search.ebscohost.com/login.aspx?direct=true&amp;scope=site&amp;db=nlebk&amp;db=nlabk&amp;AN=399310" TargetMode="External"/><Relationship Id="rId17" Type="http://schemas.openxmlformats.org/officeDocument/2006/relationships/hyperlink" Target="http://search.ebscohost.com/login.aspx?direct=true&amp;scope=site&amp;db=nlebk&amp;db=nlabk&amp;AN=335449" TargetMode="External"/><Relationship Id="rId25" Type="http://schemas.openxmlformats.org/officeDocument/2006/relationships/hyperlink" Target="http://search.ebscohost.com/login.aspx?direct=true&amp;scope=site&amp;db=nlebk&amp;db=nlabk&amp;AN=1220018" TargetMode="External"/><Relationship Id="rId2" Type="http://schemas.openxmlformats.org/officeDocument/2006/relationships/hyperlink" Target="http://search.ebscohost.com/login.aspx?direct=true&amp;scope=site&amp;db=nlebk&amp;db=nlabk&amp;AN=881003" TargetMode="External"/><Relationship Id="rId16" Type="http://schemas.openxmlformats.org/officeDocument/2006/relationships/hyperlink" Target="http://search.ebscohost.com/login.aspx?direct=true&amp;scope=site&amp;db=nlebk&amp;db=nlabk&amp;AN=1134329" TargetMode="External"/><Relationship Id="rId20" Type="http://schemas.openxmlformats.org/officeDocument/2006/relationships/hyperlink" Target="http://search.ebscohost.com/login.aspx?direct=true&amp;scope=site&amp;db=nlebk&amp;db=nlabk&amp;AN=601345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search.ebscohost.com/login.aspx?direct=true&amp;scope=site&amp;db=nlebk&amp;db=nlabk&amp;AN=880988" TargetMode="External"/><Relationship Id="rId6" Type="http://schemas.openxmlformats.org/officeDocument/2006/relationships/hyperlink" Target="http://search.ebscohost.com/login.aspx?direct=true&amp;scope=site&amp;db=nlebk&amp;db=nlabk&amp;AN=992698" TargetMode="External"/><Relationship Id="rId11" Type="http://schemas.openxmlformats.org/officeDocument/2006/relationships/hyperlink" Target="http://search.ebscohost.com/login.aspx?direct=true&amp;scope=site&amp;db=nlebk&amp;db=nlabk&amp;AN=1639861" TargetMode="External"/><Relationship Id="rId24" Type="http://schemas.openxmlformats.org/officeDocument/2006/relationships/hyperlink" Target="https://www.sciencedirect.com/science/referenceworks/9780128114322" TargetMode="External"/><Relationship Id="rId5" Type="http://schemas.openxmlformats.org/officeDocument/2006/relationships/hyperlink" Target="http://search.ebscohost.com/login.aspx?direct=true&amp;scope=site&amp;db=nlebk&amp;db=nlabk&amp;AN=986820" TargetMode="External"/><Relationship Id="rId15" Type="http://schemas.openxmlformats.org/officeDocument/2006/relationships/hyperlink" Target="http://search.ebscohost.com/login.aspx?direct=true&amp;scope=site&amp;db=nlebk&amp;db=nlabk&amp;AN=1108827" TargetMode="External"/><Relationship Id="rId23" Type="http://schemas.openxmlformats.org/officeDocument/2006/relationships/hyperlink" Target="https://ebookcentral.proquest.com/lib/cvut/detail.action?docID=1964958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search.ebscohost.com/login.aspx?direct=true&amp;scope=site&amp;db=nlebk&amp;db=nlabk&amp;AN=1239015" TargetMode="External"/><Relationship Id="rId19" Type="http://schemas.openxmlformats.org/officeDocument/2006/relationships/hyperlink" Target="https://doi.org/10.1017/CBO9781139171182" TargetMode="External"/><Relationship Id="rId4" Type="http://schemas.openxmlformats.org/officeDocument/2006/relationships/hyperlink" Target="http://search.ebscohost.com/login.aspx?direct=true&amp;scope=site&amp;db=nlebk&amp;db=nlabk&amp;AN=928661" TargetMode="External"/><Relationship Id="rId9" Type="http://schemas.openxmlformats.org/officeDocument/2006/relationships/hyperlink" Target="http://search.ebscohost.com/login.aspx?direct=true&amp;scope=site&amp;db=nlebk&amp;db=nlabk&amp;AN=1194894" TargetMode="External"/><Relationship Id="rId14" Type="http://schemas.openxmlformats.org/officeDocument/2006/relationships/hyperlink" Target="http://search.ebscohost.com/login.aspx?direct=true&amp;scope=site&amp;db=nlebk&amp;db=nlabk&amp;AN=582589" TargetMode="External"/><Relationship Id="rId22" Type="http://schemas.openxmlformats.org/officeDocument/2006/relationships/hyperlink" Target="http://search.ebscohost.com/login.aspx?direct=true&amp;scope=site&amp;db=nlebk&amp;db=nlabk&amp;AN=1144274" TargetMode="External"/><Relationship Id="rId27" Type="http://schemas.openxmlformats.org/officeDocument/2006/relationships/hyperlink" Target="https://ebookcentral.proquest.com/lib/cvut/detail.action?docID=5117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77734375" defaultRowHeight="14.4" x14ac:dyDescent="0.3"/>
  <cols>
    <col min="1" max="1" width="39.5546875" style="2" customWidth="1"/>
    <col min="2" max="2" width="19.77734375" style="2" customWidth="1"/>
    <col min="3" max="3" width="17.21875" style="8" customWidth="1"/>
    <col min="4" max="4" width="14.21875" style="8" customWidth="1"/>
    <col min="5" max="5" width="15.77734375" style="2" customWidth="1"/>
    <col min="6" max="6" width="12.77734375" style="2" customWidth="1"/>
    <col min="7" max="7" width="11.21875" style="2" customWidth="1"/>
    <col min="8" max="8" width="8.77734375" style="2"/>
    <col min="9" max="9" width="8.77734375" style="8"/>
    <col min="10" max="10" width="59.77734375" style="2" customWidth="1"/>
    <col min="11" max="16384" width="8.77734375" style="2"/>
  </cols>
  <sheetData>
    <row r="1" spans="1:10" s="1" customFormat="1" x14ac:dyDescent="0.3">
      <c r="A1" s="1" t="s">
        <v>0</v>
      </c>
      <c r="B1" s="1" t="s">
        <v>1</v>
      </c>
      <c r="C1" s="18" t="s">
        <v>2</v>
      </c>
      <c r="D1" s="18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8" t="s">
        <v>8</v>
      </c>
      <c r="J1" s="1" t="s">
        <v>9</v>
      </c>
    </row>
    <row r="2" spans="1:10" x14ac:dyDescent="0.3">
      <c r="A2" s="2" t="s">
        <v>10</v>
      </c>
      <c r="B2" s="2" t="s">
        <v>11</v>
      </c>
      <c r="C2" s="8" t="str">
        <f>"9781493917310"</f>
        <v>9781493917310</v>
      </c>
      <c r="D2" s="8" t="str">
        <f>"9781493917327"</f>
        <v>9781493917327</v>
      </c>
      <c r="E2" s="2" t="s">
        <v>12</v>
      </c>
      <c r="F2" s="2" t="s">
        <v>12</v>
      </c>
      <c r="G2" s="3">
        <v>41960</v>
      </c>
      <c r="I2" s="8" t="s">
        <v>13</v>
      </c>
      <c r="J2" s="5" t="s">
        <v>14</v>
      </c>
    </row>
    <row r="3" spans="1:10" x14ac:dyDescent="0.3">
      <c r="A3" s="2" t="s">
        <v>15</v>
      </c>
      <c r="B3" s="2" t="s">
        <v>16</v>
      </c>
      <c r="C3" s="8" t="str">
        <f>"9783319722443"</f>
        <v>9783319722443</v>
      </c>
      <c r="D3" s="8" t="str">
        <f>"9783319722450"</f>
        <v>9783319722450</v>
      </c>
      <c r="E3" s="2" t="s">
        <v>12</v>
      </c>
      <c r="F3" s="2" t="s">
        <v>12</v>
      </c>
      <c r="G3" s="3">
        <v>43160</v>
      </c>
      <c r="H3" s="2" t="s">
        <v>17</v>
      </c>
      <c r="I3" s="8" t="s">
        <v>13</v>
      </c>
      <c r="J3" s="5" t="s">
        <v>18</v>
      </c>
    </row>
    <row r="4" spans="1:10" x14ac:dyDescent="0.3">
      <c r="A4" s="2" t="s">
        <v>19</v>
      </c>
      <c r="B4" s="2" t="s">
        <v>20</v>
      </c>
      <c r="C4" s="8" t="str">
        <f>"9781439866696"</f>
        <v>9781439866696</v>
      </c>
      <c r="D4" s="8" t="str">
        <f>"9781439867433"</f>
        <v>9781439867433</v>
      </c>
      <c r="E4" s="2" t="s">
        <v>21</v>
      </c>
      <c r="F4" s="2" t="s">
        <v>22</v>
      </c>
      <c r="G4" s="3">
        <v>40970</v>
      </c>
      <c r="H4" s="2" t="s">
        <v>23</v>
      </c>
      <c r="I4" s="8" t="s">
        <v>24</v>
      </c>
      <c r="J4" s="5" t="s">
        <v>25</v>
      </c>
    </row>
    <row r="5" spans="1:10" x14ac:dyDescent="0.3">
      <c r="A5" s="7" t="s">
        <v>200</v>
      </c>
      <c r="B5" s="2" t="s">
        <v>201</v>
      </c>
      <c r="C5" s="8" t="s">
        <v>202</v>
      </c>
      <c r="D5" s="9" t="s">
        <v>203</v>
      </c>
      <c r="E5" s="2" t="s">
        <v>204</v>
      </c>
      <c r="G5" s="4">
        <v>2013</v>
      </c>
      <c r="I5" s="20" t="s">
        <v>205</v>
      </c>
      <c r="J5" s="5" t="s">
        <v>206</v>
      </c>
    </row>
    <row r="6" spans="1:10" x14ac:dyDescent="0.3">
      <c r="A6" s="7" t="s">
        <v>207</v>
      </c>
      <c r="B6" s="2" t="s">
        <v>208</v>
      </c>
      <c r="C6" s="8" t="s">
        <v>209</v>
      </c>
      <c r="D6" s="9" t="s">
        <v>210</v>
      </c>
      <c r="E6" s="2" t="s">
        <v>211</v>
      </c>
      <c r="G6" s="4">
        <v>2015</v>
      </c>
      <c r="I6" s="20" t="s">
        <v>212</v>
      </c>
      <c r="J6" s="5" t="s">
        <v>213</v>
      </c>
    </row>
    <row r="7" spans="1:10" x14ac:dyDescent="0.3">
      <c r="A7" s="7" t="s">
        <v>300</v>
      </c>
      <c r="B7" s="15" t="s">
        <v>301</v>
      </c>
      <c r="C7" s="8" t="s">
        <v>302</v>
      </c>
      <c r="D7" s="8" t="s">
        <v>303</v>
      </c>
      <c r="E7" s="15" t="s">
        <v>304</v>
      </c>
      <c r="G7" s="15">
        <v>2015</v>
      </c>
      <c r="I7" s="20" t="s">
        <v>305</v>
      </c>
      <c r="J7" s="5" t="s">
        <v>306</v>
      </c>
    </row>
    <row r="8" spans="1:10" x14ac:dyDescent="0.3">
      <c r="A8" s="11" t="s">
        <v>214</v>
      </c>
      <c r="B8" s="10" t="s">
        <v>215</v>
      </c>
      <c r="C8" s="12" t="s">
        <v>216</v>
      </c>
      <c r="D8" s="13" t="s">
        <v>217</v>
      </c>
      <c r="E8" s="10" t="s">
        <v>218</v>
      </c>
      <c r="G8" s="14">
        <v>2013</v>
      </c>
      <c r="H8" s="10"/>
      <c r="I8" s="12" t="s">
        <v>212</v>
      </c>
      <c r="J8" s="5" t="s">
        <v>219</v>
      </c>
    </row>
    <row r="9" spans="1:10" x14ac:dyDescent="0.3">
      <c r="A9" s="2" t="s">
        <v>26</v>
      </c>
      <c r="B9" s="2" t="s">
        <v>27</v>
      </c>
      <c r="C9" s="8" t="str">
        <f>"9781420077636"</f>
        <v>9781420077636</v>
      </c>
      <c r="D9" s="8" t="str">
        <f>"9781439894026"</f>
        <v>9781439894026</v>
      </c>
      <c r="E9" s="2" t="s">
        <v>21</v>
      </c>
      <c r="F9" s="2" t="s">
        <v>22</v>
      </c>
      <c r="G9" s="3">
        <v>42479</v>
      </c>
      <c r="I9" s="8" t="s">
        <v>24</v>
      </c>
      <c r="J9" s="5" t="s">
        <v>28</v>
      </c>
    </row>
    <row r="10" spans="1:10" x14ac:dyDescent="0.3">
      <c r="A10" s="2" t="s">
        <v>29</v>
      </c>
      <c r="B10" s="2" t="s">
        <v>30</v>
      </c>
      <c r="C10" s="8" t="str">
        <f>"9781439825181"</f>
        <v>9781439825181</v>
      </c>
      <c r="D10" s="8" t="str">
        <f>"9781439825198"</f>
        <v>9781439825198</v>
      </c>
      <c r="E10" s="2" t="s">
        <v>21</v>
      </c>
      <c r="F10" s="2" t="s">
        <v>22</v>
      </c>
      <c r="G10" s="3">
        <v>41990</v>
      </c>
      <c r="H10" s="2" t="s">
        <v>31</v>
      </c>
      <c r="I10" s="8" t="s">
        <v>24</v>
      </c>
      <c r="J10" s="5" t="s">
        <v>32</v>
      </c>
    </row>
    <row r="11" spans="1:10" x14ac:dyDescent="0.3">
      <c r="A11" s="2" t="s">
        <v>33</v>
      </c>
      <c r="B11" s="2" t="s">
        <v>34</v>
      </c>
      <c r="C11" s="8" t="str">
        <f>"9781441928429"</f>
        <v>9781441928429</v>
      </c>
      <c r="D11" s="8" t="str">
        <f>"9781475726961"</f>
        <v>9781475726961</v>
      </c>
      <c r="E11" s="2" t="s">
        <v>35</v>
      </c>
      <c r="F11" s="2" t="s">
        <v>12</v>
      </c>
      <c r="G11" s="3">
        <v>35431</v>
      </c>
      <c r="I11" s="8" t="s">
        <v>13</v>
      </c>
      <c r="J11" s="5" t="s">
        <v>36</v>
      </c>
    </row>
    <row r="12" spans="1:10" x14ac:dyDescent="0.3">
      <c r="A12" s="15" t="s">
        <v>220</v>
      </c>
      <c r="B12" s="2" t="s">
        <v>221</v>
      </c>
      <c r="C12" s="8" t="s">
        <v>222</v>
      </c>
      <c r="D12" s="9" t="s">
        <v>223</v>
      </c>
      <c r="E12" s="2" t="s">
        <v>224</v>
      </c>
      <c r="G12" s="16">
        <v>2016</v>
      </c>
      <c r="I12" s="8" t="s">
        <v>212</v>
      </c>
      <c r="J12" s="5" t="s">
        <v>225</v>
      </c>
    </row>
    <row r="13" spans="1:10" x14ac:dyDescent="0.3">
      <c r="A13" s="44" t="s">
        <v>330</v>
      </c>
      <c r="B13" s="2" t="s">
        <v>331</v>
      </c>
      <c r="C13" s="40" t="s">
        <v>332</v>
      </c>
      <c r="D13" s="41"/>
      <c r="E13" s="2" t="s">
        <v>101</v>
      </c>
      <c r="G13" s="2">
        <v>2017</v>
      </c>
      <c r="I13" s="8" t="s">
        <v>13</v>
      </c>
      <c r="J13" s="43" t="s">
        <v>333</v>
      </c>
    </row>
    <row r="14" spans="1:10" x14ac:dyDescent="0.3">
      <c r="A14" s="2" t="s">
        <v>37</v>
      </c>
      <c r="B14" s="2" t="s">
        <v>38</v>
      </c>
      <c r="C14" s="8" t="str">
        <f>"9780128037676"</f>
        <v>9780128037676</v>
      </c>
      <c r="D14" s="8" t="str">
        <f>"9780128038246"</f>
        <v>9780128038246</v>
      </c>
      <c r="E14" s="2" t="s">
        <v>39</v>
      </c>
      <c r="F14" s="2" t="s">
        <v>40</v>
      </c>
      <c r="G14" s="3">
        <v>42361</v>
      </c>
      <c r="I14" s="8" t="s">
        <v>13</v>
      </c>
      <c r="J14" s="5" t="s">
        <v>41</v>
      </c>
    </row>
    <row r="15" spans="1:10" x14ac:dyDescent="0.3">
      <c r="A15" s="2" t="s">
        <v>42</v>
      </c>
      <c r="B15" s="2" t="s">
        <v>43</v>
      </c>
      <c r="C15" s="8" t="str">
        <f>"9780123725318"</f>
        <v>9780123725318</v>
      </c>
      <c r="D15" s="8" t="str">
        <f>"9780080556970"</f>
        <v>9780080556970</v>
      </c>
      <c r="E15" s="2" t="s">
        <v>39</v>
      </c>
      <c r="F15" s="2" t="s">
        <v>40</v>
      </c>
      <c r="G15" s="3">
        <v>40386</v>
      </c>
      <c r="I15" s="8" t="s">
        <v>13</v>
      </c>
      <c r="J15" s="5" t="s">
        <v>44</v>
      </c>
    </row>
    <row r="16" spans="1:10" x14ac:dyDescent="0.3">
      <c r="A16" s="2" t="s">
        <v>45</v>
      </c>
      <c r="B16" s="2" t="s">
        <v>46</v>
      </c>
      <c r="C16" s="8" t="str">
        <f>"9783895783173"</f>
        <v>9783895783173</v>
      </c>
      <c r="D16" s="8" t="str">
        <f>"9783895786440"</f>
        <v>9783895786440</v>
      </c>
      <c r="E16" s="2" t="s">
        <v>47</v>
      </c>
      <c r="F16" s="2" t="s">
        <v>47</v>
      </c>
      <c r="G16" s="3">
        <v>40731</v>
      </c>
      <c r="I16" s="8" t="s">
        <v>13</v>
      </c>
      <c r="J16" s="5" t="s">
        <v>48</v>
      </c>
    </row>
    <row r="17" spans="1:10" x14ac:dyDescent="0.3">
      <c r="A17" s="2" t="s">
        <v>49</v>
      </c>
      <c r="B17" s="2" t="s">
        <v>50</v>
      </c>
      <c r="C17" s="8" t="str">
        <f>"9783319731346"</f>
        <v>9783319731346</v>
      </c>
      <c r="D17" s="8" t="str">
        <f>"9783319731353"</f>
        <v>9783319731353</v>
      </c>
      <c r="E17" s="2" t="s">
        <v>12</v>
      </c>
      <c r="F17" s="2" t="s">
        <v>12</v>
      </c>
      <c r="G17" s="3">
        <v>43215</v>
      </c>
      <c r="I17" s="8" t="s">
        <v>13</v>
      </c>
      <c r="J17" s="5" t="s">
        <v>51</v>
      </c>
    </row>
    <row r="18" spans="1:10" x14ac:dyDescent="0.3">
      <c r="A18" s="2" t="s">
        <v>52</v>
      </c>
      <c r="B18" s="2" t="s">
        <v>53</v>
      </c>
      <c r="C18" s="8" t="str">
        <f>"9780471676232"</f>
        <v>9780471676232</v>
      </c>
      <c r="D18" s="8" t="str">
        <f>"9780471681830"</f>
        <v>9780471681830</v>
      </c>
      <c r="E18" s="2" t="s">
        <v>54</v>
      </c>
      <c r="F18" s="2" t="s">
        <v>55</v>
      </c>
      <c r="G18" s="3">
        <v>38380</v>
      </c>
      <c r="I18" s="8" t="s">
        <v>13</v>
      </c>
      <c r="J18" s="5" t="s">
        <v>56</v>
      </c>
    </row>
    <row r="19" spans="1:10" x14ac:dyDescent="0.3">
      <c r="A19" s="2" t="s">
        <v>57</v>
      </c>
      <c r="B19" s="2" t="s">
        <v>58</v>
      </c>
      <c r="C19" s="8" t="str">
        <f>"9780123964878"</f>
        <v>9780123964878</v>
      </c>
      <c r="D19" s="8" t="str">
        <f>"9780123965424"</f>
        <v>9780123965424</v>
      </c>
      <c r="E19" s="2" t="s">
        <v>39</v>
      </c>
      <c r="F19" s="2" t="s">
        <v>40</v>
      </c>
      <c r="G19" s="3">
        <v>41613</v>
      </c>
      <c r="H19" s="2" t="s">
        <v>23</v>
      </c>
      <c r="I19" s="8" t="s">
        <v>13</v>
      </c>
      <c r="J19" s="5" t="s">
        <v>59</v>
      </c>
    </row>
    <row r="20" spans="1:10" x14ac:dyDescent="0.3">
      <c r="A20" s="2" t="s">
        <v>60</v>
      </c>
      <c r="B20" s="2" t="s">
        <v>61</v>
      </c>
      <c r="C20" s="8" t="str">
        <f>""</f>
        <v/>
      </c>
      <c r="D20" s="8" t="str">
        <f>"9781788629577"</f>
        <v>9781788629577</v>
      </c>
      <c r="E20" s="2" t="s">
        <v>62</v>
      </c>
      <c r="F20" s="2" t="s">
        <v>63</v>
      </c>
      <c r="G20" s="3">
        <v>43088</v>
      </c>
      <c r="I20" s="8" t="s">
        <v>13</v>
      </c>
      <c r="J20" s="5" t="s">
        <v>64</v>
      </c>
    </row>
    <row r="21" spans="1:10" x14ac:dyDescent="0.3">
      <c r="A21" s="6" t="s">
        <v>65</v>
      </c>
      <c r="B21" s="2" t="s">
        <v>66</v>
      </c>
      <c r="C21" s="8" t="str">
        <f>"9781489993328"</f>
        <v>9781489993328</v>
      </c>
      <c r="D21" s="8" t="str">
        <f>"9781461407270"</f>
        <v>9781461407270</v>
      </c>
      <c r="E21" s="2" t="s">
        <v>12</v>
      </c>
      <c r="F21" s="2" t="s">
        <v>12</v>
      </c>
      <c r="G21" s="3">
        <v>40895</v>
      </c>
      <c r="H21" s="2" t="s">
        <v>67</v>
      </c>
      <c r="I21" s="8" t="s">
        <v>13</v>
      </c>
      <c r="J21" s="5" t="s">
        <v>68</v>
      </c>
    </row>
    <row r="22" spans="1:10" x14ac:dyDescent="0.3">
      <c r="A22" s="2" t="s">
        <v>69</v>
      </c>
      <c r="B22" s="2" t="s">
        <v>70</v>
      </c>
      <c r="C22" s="8" t="str">
        <f>"9781489989956"</f>
        <v>9781489989956</v>
      </c>
      <c r="D22" s="8" t="str">
        <f>"9781441907813"</f>
        <v>9781441907813</v>
      </c>
      <c r="E22" s="2" t="s">
        <v>12</v>
      </c>
      <c r="F22" s="2" t="s">
        <v>12</v>
      </c>
      <c r="G22" s="3">
        <v>40179</v>
      </c>
      <c r="I22" s="8" t="s">
        <v>13</v>
      </c>
      <c r="J22" s="5" t="s">
        <v>71</v>
      </c>
    </row>
    <row r="23" spans="1:10" x14ac:dyDescent="0.3">
      <c r="A23" s="31" t="s">
        <v>322</v>
      </c>
      <c r="B23" s="10"/>
      <c r="C23" s="10"/>
      <c r="D23" s="2" t="s">
        <v>323</v>
      </c>
      <c r="E23" s="27" t="s">
        <v>298</v>
      </c>
      <c r="F23" s="32" t="s">
        <v>40</v>
      </c>
      <c r="G23" s="11">
        <v>2019</v>
      </c>
      <c r="H23" s="10"/>
      <c r="I23" s="28" t="s">
        <v>13</v>
      </c>
      <c r="J23" s="30" t="s">
        <v>324</v>
      </c>
    </row>
    <row r="24" spans="1:10" x14ac:dyDescent="0.3">
      <c r="A24" s="2" t="s">
        <v>72</v>
      </c>
      <c r="B24" s="2" t="s">
        <v>73</v>
      </c>
      <c r="C24" s="8" t="str">
        <f>"9781908977342"</f>
        <v>9781908977342</v>
      </c>
      <c r="D24" s="8" t="str">
        <f>"9781908977366"</f>
        <v>9781908977366</v>
      </c>
      <c r="E24" s="2" t="s">
        <v>74</v>
      </c>
      <c r="F24" s="2" t="s">
        <v>75</v>
      </c>
      <c r="G24" s="3">
        <v>41592</v>
      </c>
      <c r="I24" s="8" t="s">
        <v>24</v>
      </c>
      <c r="J24" s="5" t="s">
        <v>76</v>
      </c>
    </row>
    <row r="25" spans="1:10" x14ac:dyDescent="0.3">
      <c r="A25" s="6" t="s">
        <v>77</v>
      </c>
      <c r="B25" s="2" t="s">
        <v>78</v>
      </c>
      <c r="C25" s="8" t="str">
        <f>"9780781780575"</f>
        <v>9780781780575</v>
      </c>
      <c r="D25" s="8" t="str">
        <f>"9781469821559"</f>
        <v>9781469821559</v>
      </c>
      <c r="E25" s="2" t="s">
        <v>79</v>
      </c>
      <c r="F25" s="2" t="s">
        <v>79</v>
      </c>
      <c r="G25" s="3">
        <v>40878</v>
      </c>
      <c r="I25" s="8" t="s">
        <v>13</v>
      </c>
      <c r="J25" s="5" t="s">
        <v>80</v>
      </c>
    </row>
    <row r="26" spans="1:10" x14ac:dyDescent="0.3">
      <c r="A26" s="2" t="s">
        <v>81</v>
      </c>
      <c r="B26" s="2" t="s">
        <v>82</v>
      </c>
      <c r="C26" s="8" t="str">
        <f>"9780195304633"</f>
        <v>9780195304633</v>
      </c>
      <c r="D26" s="8" t="str">
        <f>"9780198041450"</f>
        <v>9780198041450</v>
      </c>
      <c r="E26" s="2" t="s">
        <v>83</v>
      </c>
      <c r="F26" s="2" t="s">
        <v>83</v>
      </c>
      <c r="G26" s="3">
        <v>39352</v>
      </c>
      <c r="I26" s="8" t="s">
        <v>84</v>
      </c>
      <c r="J26" s="5" t="s">
        <v>85</v>
      </c>
    </row>
    <row r="27" spans="1:10" x14ac:dyDescent="0.3">
      <c r="A27" s="2" t="s">
        <v>86</v>
      </c>
      <c r="B27" s="2" t="s">
        <v>87</v>
      </c>
      <c r="C27" s="8" t="str">
        <f>"9781420055160"</f>
        <v>9781420055160</v>
      </c>
      <c r="D27" s="8" t="str">
        <f>"9781439895245"</f>
        <v>9781439895245</v>
      </c>
      <c r="E27" s="2" t="s">
        <v>21</v>
      </c>
      <c r="F27" s="2" t="s">
        <v>22</v>
      </c>
      <c r="G27" s="3">
        <v>40707</v>
      </c>
      <c r="I27" s="8" t="s">
        <v>24</v>
      </c>
      <c r="J27" s="5" t="s">
        <v>88</v>
      </c>
    </row>
    <row r="28" spans="1:10" x14ac:dyDescent="0.3">
      <c r="A28" s="2" t="s">
        <v>89</v>
      </c>
      <c r="B28" s="2" t="s">
        <v>90</v>
      </c>
      <c r="C28" s="8" t="str">
        <f>"9789400773011"</f>
        <v>9789400773011</v>
      </c>
      <c r="D28" s="8" t="str">
        <f>"9789400773028"</f>
        <v>9789400773028</v>
      </c>
      <c r="E28" s="2" t="s">
        <v>12</v>
      </c>
      <c r="F28" s="2" t="s">
        <v>12</v>
      </c>
      <c r="G28" s="3">
        <v>41773</v>
      </c>
      <c r="I28" s="8" t="s">
        <v>13</v>
      </c>
      <c r="J28" s="5" t="s">
        <v>91</v>
      </c>
    </row>
    <row r="29" spans="1:10" x14ac:dyDescent="0.3">
      <c r="A29" s="2" t="s">
        <v>92</v>
      </c>
      <c r="B29" s="2" t="s">
        <v>93</v>
      </c>
      <c r="C29" s="8" t="str">
        <f>"9783527409211"</f>
        <v>9783527409211</v>
      </c>
      <c r="D29" s="8" t="str">
        <f>"9783527808243"</f>
        <v>9783527808243</v>
      </c>
      <c r="E29" s="2" t="s">
        <v>54</v>
      </c>
      <c r="F29" s="2" t="s">
        <v>94</v>
      </c>
      <c r="G29" s="3">
        <v>42872</v>
      </c>
      <c r="I29" s="8" t="s">
        <v>13</v>
      </c>
      <c r="J29" s="5" t="s">
        <v>95</v>
      </c>
    </row>
    <row r="30" spans="1:10" x14ac:dyDescent="0.3">
      <c r="A30" s="15" t="s">
        <v>226</v>
      </c>
      <c r="B30" s="2" t="s">
        <v>227</v>
      </c>
      <c r="C30" s="8" t="s">
        <v>228</v>
      </c>
      <c r="D30" s="9" t="s">
        <v>229</v>
      </c>
      <c r="E30" s="2" t="s">
        <v>230</v>
      </c>
      <c r="G30" s="16">
        <v>2015</v>
      </c>
      <c r="I30" s="8" t="s">
        <v>212</v>
      </c>
      <c r="J30" s="5" t="s">
        <v>231</v>
      </c>
    </row>
    <row r="31" spans="1:10" x14ac:dyDescent="0.3">
      <c r="A31" s="2" t="s">
        <v>96</v>
      </c>
      <c r="B31" s="2" t="s">
        <v>97</v>
      </c>
      <c r="C31" s="8" t="str">
        <f>"9783642216992"</f>
        <v>9783642216992</v>
      </c>
      <c r="D31" s="8" t="str">
        <f>"9783642217005"</f>
        <v>9783642217005</v>
      </c>
      <c r="E31" s="2" t="s">
        <v>12</v>
      </c>
      <c r="F31" s="2" t="s">
        <v>12</v>
      </c>
      <c r="G31" s="3">
        <v>41782</v>
      </c>
      <c r="I31" s="8" t="s">
        <v>13</v>
      </c>
      <c r="J31" s="5" t="s">
        <v>98</v>
      </c>
    </row>
    <row r="32" spans="1:10" x14ac:dyDescent="0.3">
      <c r="A32" s="7" t="s">
        <v>232</v>
      </c>
      <c r="B32" s="2" t="s">
        <v>233</v>
      </c>
      <c r="C32" s="8" t="s">
        <v>234</v>
      </c>
      <c r="D32" s="9" t="s">
        <v>235</v>
      </c>
      <c r="E32" s="2" t="s">
        <v>236</v>
      </c>
      <c r="G32" s="4">
        <v>2011</v>
      </c>
      <c r="I32" s="20" t="s">
        <v>205</v>
      </c>
      <c r="J32" s="5" t="s">
        <v>237</v>
      </c>
    </row>
    <row r="33" spans="1:10" x14ac:dyDescent="0.3">
      <c r="A33" s="7" t="s">
        <v>307</v>
      </c>
      <c r="B33" s="15" t="s">
        <v>308</v>
      </c>
      <c r="C33" s="8" t="s">
        <v>309</v>
      </c>
      <c r="D33" s="8" t="s">
        <v>310</v>
      </c>
      <c r="E33" s="15" t="s">
        <v>298</v>
      </c>
      <c r="G33" s="15">
        <v>2016</v>
      </c>
      <c r="I33" s="20" t="s">
        <v>212</v>
      </c>
      <c r="J33" s="5" t="s">
        <v>311</v>
      </c>
    </row>
    <row r="34" spans="1:10" x14ac:dyDescent="0.3">
      <c r="A34" s="7" t="s">
        <v>294</v>
      </c>
      <c r="B34" s="15" t="s">
        <v>295</v>
      </c>
      <c r="C34" s="8" t="s">
        <v>296</v>
      </c>
      <c r="D34" s="8" t="s">
        <v>297</v>
      </c>
      <c r="E34" s="15" t="s">
        <v>298</v>
      </c>
      <c r="G34" s="15">
        <v>2015</v>
      </c>
      <c r="I34" s="20" t="s">
        <v>212</v>
      </c>
      <c r="J34" s="5" t="s">
        <v>299</v>
      </c>
    </row>
    <row r="35" spans="1:10" x14ac:dyDescent="0.3">
      <c r="A35" s="2" t="s">
        <v>99</v>
      </c>
      <c r="B35" s="2" t="s">
        <v>100</v>
      </c>
      <c r="C35" s="8" t="str">
        <f>"9781439818398"</f>
        <v>9781439818398</v>
      </c>
      <c r="D35" s="8" t="str">
        <f>"9781466509382"</f>
        <v>9781466509382</v>
      </c>
      <c r="E35" s="2" t="s">
        <v>101</v>
      </c>
      <c r="F35" s="2" t="s">
        <v>101</v>
      </c>
      <c r="G35" s="3">
        <v>41074</v>
      </c>
      <c r="I35" s="8" t="s">
        <v>24</v>
      </c>
      <c r="J35" s="5" t="s">
        <v>102</v>
      </c>
    </row>
    <row r="36" spans="1:10" x14ac:dyDescent="0.3">
      <c r="A36" s="2" t="s">
        <v>103</v>
      </c>
      <c r="B36" s="2" t="s">
        <v>104</v>
      </c>
      <c r="C36" s="8" t="str">
        <f>"9781420061192"</f>
        <v>9781420061192</v>
      </c>
      <c r="D36" s="8" t="str">
        <f>"9781420061215"</f>
        <v>9781420061215</v>
      </c>
      <c r="E36" s="2" t="s">
        <v>21</v>
      </c>
      <c r="F36" s="2" t="s">
        <v>22</v>
      </c>
      <c r="G36" s="3">
        <v>39749</v>
      </c>
      <c r="H36" s="2" t="s">
        <v>23</v>
      </c>
      <c r="I36" s="8" t="s">
        <v>24</v>
      </c>
      <c r="J36" s="5" t="s">
        <v>105</v>
      </c>
    </row>
    <row r="37" spans="1:10" x14ac:dyDescent="0.3">
      <c r="A37" s="2" t="s">
        <v>106</v>
      </c>
      <c r="B37" s="2" t="s">
        <v>107</v>
      </c>
      <c r="C37" s="8" t="str">
        <f>"9781292025810"</f>
        <v>9781292025810</v>
      </c>
      <c r="D37" s="8" t="str">
        <f>"9781292038230"</f>
        <v>9781292038230</v>
      </c>
      <c r="E37" s="2" t="s">
        <v>108</v>
      </c>
      <c r="F37" s="2" t="s">
        <v>109</v>
      </c>
      <c r="G37" s="3">
        <v>41472</v>
      </c>
      <c r="I37" s="8" t="s">
        <v>84</v>
      </c>
      <c r="J37" s="5" t="s">
        <v>110</v>
      </c>
    </row>
    <row r="38" spans="1:10" x14ac:dyDescent="0.3">
      <c r="A38" s="2" t="s">
        <v>111</v>
      </c>
      <c r="B38" s="2" t="s">
        <v>112</v>
      </c>
      <c r="C38" s="8" t="str">
        <f>"9781439846384"</f>
        <v>9781439846384</v>
      </c>
      <c r="D38" s="8" t="str">
        <f>"9781439846391"</f>
        <v>9781439846391</v>
      </c>
      <c r="E38" s="2" t="s">
        <v>21</v>
      </c>
      <c r="F38" s="2" t="s">
        <v>22</v>
      </c>
      <c r="G38" s="3">
        <v>41878</v>
      </c>
      <c r="I38" s="8" t="s">
        <v>24</v>
      </c>
      <c r="J38" s="5" t="s">
        <v>113</v>
      </c>
    </row>
    <row r="39" spans="1:10" x14ac:dyDescent="0.3">
      <c r="A39" s="35" t="s">
        <v>325</v>
      </c>
      <c r="B39" s="35" t="s">
        <v>326</v>
      </c>
      <c r="C39" s="35" t="s">
        <v>327</v>
      </c>
      <c r="D39" s="35" t="s">
        <v>328</v>
      </c>
      <c r="E39" s="35" t="s">
        <v>12</v>
      </c>
      <c r="G39" s="15">
        <v>2016</v>
      </c>
      <c r="I39" s="28" t="s">
        <v>212</v>
      </c>
      <c r="J39" s="5" t="s">
        <v>329</v>
      </c>
    </row>
    <row r="40" spans="1:10" x14ac:dyDescent="0.3">
      <c r="A40" s="2" t="s">
        <v>114</v>
      </c>
      <c r="B40" s="2" t="s">
        <v>115</v>
      </c>
      <c r="C40" s="8" t="str">
        <f>"9781451182453"</f>
        <v>9781451182453</v>
      </c>
      <c r="D40" s="8" t="str">
        <f>"9781496305763"</f>
        <v>9781496305763</v>
      </c>
      <c r="E40" s="2" t="s">
        <v>79</v>
      </c>
      <c r="F40" s="2" t="s">
        <v>116</v>
      </c>
      <c r="G40" s="3">
        <v>41738</v>
      </c>
      <c r="I40" s="8" t="s">
        <v>13</v>
      </c>
      <c r="J40" s="5" t="s">
        <v>117</v>
      </c>
    </row>
    <row r="41" spans="1:10" x14ac:dyDescent="0.3">
      <c r="A41" s="15" t="s">
        <v>238</v>
      </c>
      <c r="B41" s="2" t="s">
        <v>239</v>
      </c>
      <c r="C41" s="8" t="s">
        <v>240</v>
      </c>
      <c r="D41" s="9" t="s">
        <v>241</v>
      </c>
      <c r="E41" s="2" t="s">
        <v>224</v>
      </c>
      <c r="G41" s="16">
        <v>2013</v>
      </c>
      <c r="I41" s="8" t="s">
        <v>212</v>
      </c>
      <c r="J41" s="5" t="s">
        <v>242</v>
      </c>
    </row>
    <row r="42" spans="1:10" x14ac:dyDescent="0.3">
      <c r="A42" s="7" t="s">
        <v>243</v>
      </c>
      <c r="B42" s="2" t="s">
        <v>244</v>
      </c>
      <c r="C42" s="8" t="s">
        <v>245</v>
      </c>
      <c r="D42" s="9" t="s">
        <v>246</v>
      </c>
      <c r="E42" s="2" t="s">
        <v>247</v>
      </c>
      <c r="G42" s="4">
        <v>2016</v>
      </c>
      <c r="I42" s="20" t="s">
        <v>212</v>
      </c>
      <c r="J42" s="5" t="s">
        <v>248</v>
      </c>
    </row>
    <row r="43" spans="1:10" x14ac:dyDescent="0.3">
      <c r="A43" s="2" t="s">
        <v>118</v>
      </c>
      <c r="B43" s="2" t="s">
        <v>119</v>
      </c>
      <c r="C43" s="8" t="str">
        <f>"9781420099584"</f>
        <v>9781420099584</v>
      </c>
      <c r="D43" s="8" t="str">
        <f>"9781420099591"</f>
        <v>9781420099591</v>
      </c>
      <c r="E43" s="2" t="s">
        <v>21</v>
      </c>
      <c r="F43" s="2" t="s">
        <v>22</v>
      </c>
      <c r="G43" s="3">
        <v>41615</v>
      </c>
      <c r="H43" s="2" t="s">
        <v>120</v>
      </c>
      <c r="I43" s="8" t="s">
        <v>24</v>
      </c>
      <c r="J43" s="5" t="s">
        <v>121</v>
      </c>
    </row>
    <row r="44" spans="1:10" x14ac:dyDescent="0.3">
      <c r="A44" s="7" t="s">
        <v>249</v>
      </c>
      <c r="B44" s="2" t="s">
        <v>250</v>
      </c>
      <c r="C44" s="8" t="s">
        <v>251</v>
      </c>
      <c r="D44" s="9" t="s">
        <v>252</v>
      </c>
      <c r="E44" s="2" t="s">
        <v>236</v>
      </c>
      <c r="G44" s="4">
        <v>2012</v>
      </c>
      <c r="I44" s="20" t="s">
        <v>205</v>
      </c>
      <c r="J44" s="5" t="s">
        <v>253</v>
      </c>
    </row>
    <row r="45" spans="1:10" x14ac:dyDescent="0.3">
      <c r="A45" s="2" t="s">
        <v>122</v>
      </c>
      <c r="B45" s="2" t="s">
        <v>123</v>
      </c>
      <c r="C45" s="8" t="str">
        <f>"9781466515819"</f>
        <v>9781466515819</v>
      </c>
      <c r="D45" s="8" t="str">
        <f>"9781466515826"</f>
        <v>9781466515826</v>
      </c>
      <c r="E45" s="2" t="s">
        <v>21</v>
      </c>
      <c r="F45" s="2" t="s">
        <v>22</v>
      </c>
      <c r="G45" s="3">
        <v>41430</v>
      </c>
      <c r="H45" s="2" t="s">
        <v>124</v>
      </c>
      <c r="I45" s="8" t="s">
        <v>24</v>
      </c>
      <c r="J45" s="5" t="s">
        <v>125</v>
      </c>
    </row>
    <row r="46" spans="1:10" x14ac:dyDescent="0.3">
      <c r="A46" s="2" t="s">
        <v>126</v>
      </c>
      <c r="B46" s="2" t="s">
        <v>127</v>
      </c>
      <c r="C46" s="8" t="str">
        <f>"9780857091291"</f>
        <v>9780857091291</v>
      </c>
      <c r="D46" s="8" t="str">
        <f>"9780857096272"</f>
        <v>9780857096272</v>
      </c>
      <c r="E46" s="2" t="s">
        <v>39</v>
      </c>
      <c r="F46" s="2" t="s">
        <v>128</v>
      </c>
      <c r="G46" s="3">
        <v>41108</v>
      </c>
      <c r="H46" s="2" t="s">
        <v>129</v>
      </c>
      <c r="I46" s="8" t="s">
        <v>13</v>
      </c>
      <c r="J46" s="5" t="s">
        <v>130</v>
      </c>
    </row>
    <row r="47" spans="1:10" x14ac:dyDescent="0.3">
      <c r="A47" s="2" t="s">
        <v>131</v>
      </c>
      <c r="B47" s="2" t="s">
        <v>132</v>
      </c>
      <c r="C47" s="8" t="str">
        <f>"9780750307338"</f>
        <v>9780750307338</v>
      </c>
      <c r="D47" s="8" t="str">
        <f>"9781420033915"</f>
        <v>9781420033915</v>
      </c>
      <c r="E47" s="2" t="s">
        <v>21</v>
      </c>
      <c r="F47" s="2" t="s">
        <v>22</v>
      </c>
      <c r="G47" s="3">
        <v>42479</v>
      </c>
      <c r="H47" s="2" t="s">
        <v>120</v>
      </c>
      <c r="I47" s="8" t="s">
        <v>24</v>
      </c>
      <c r="J47" s="5" t="s">
        <v>133</v>
      </c>
    </row>
    <row r="48" spans="1:10" x14ac:dyDescent="0.3">
      <c r="A48" s="2" t="s">
        <v>134</v>
      </c>
      <c r="B48" s="2" t="s">
        <v>135</v>
      </c>
      <c r="C48" s="8" t="str">
        <f>"9781441928719"</f>
        <v>9781441928719</v>
      </c>
      <c r="D48" s="8" t="str">
        <f>"9780387215716"</f>
        <v>9780387215716</v>
      </c>
      <c r="E48" s="2" t="s">
        <v>35</v>
      </c>
      <c r="F48" s="2" t="s">
        <v>12</v>
      </c>
      <c r="G48" s="3">
        <v>37257</v>
      </c>
      <c r="I48" s="8" t="s">
        <v>13</v>
      </c>
      <c r="J48" s="5" t="s">
        <v>136</v>
      </c>
    </row>
    <row r="49" spans="1:10" x14ac:dyDescent="0.3">
      <c r="A49" s="2" t="s">
        <v>137</v>
      </c>
      <c r="B49" s="2" t="s">
        <v>138</v>
      </c>
      <c r="C49" s="8" t="str">
        <f>"9781482241327"</f>
        <v>9781482241327</v>
      </c>
      <c r="D49" s="8" t="str">
        <f>"9781482241334"</f>
        <v>9781482241334</v>
      </c>
      <c r="E49" s="2" t="s">
        <v>21</v>
      </c>
      <c r="F49" s="2" t="s">
        <v>22</v>
      </c>
      <c r="G49" s="3">
        <v>42181</v>
      </c>
      <c r="I49" s="8" t="s">
        <v>24</v>
      </c>
      <c r="J49" s="5" t="s">
        <v>139</v>
      </c>
    </row>
    <row r="50" spans="1:10" x14ac:dyDescent="0.3">
      <c r="A50" s="2" t="s">
        <v>140</v>
      </c>
      <c r="B50" s="2" t="s">
        <v>141</v>
      </c>
      <c r="C50" s="8" t="str">
        <f>"9780815344322"</f>
        <v>9780815344322</v>
      </c>
      <c r="D50" s="8" t="str">
        <f>"9781315735368"</f>
        <v>9781315735368</v>
      </c>
      <c r="E50" s="2" t="s">
        <v>142</v>
      </c>
      <c r="F50" s="2" t="s">
        <v>143</v>
      </c>
      <c r="G50" s="3">
        <v>41961</v>
      </c>
      <c r="I50" s="8" t="s">
        <v>24</v>
      </c>
      <c r="J50" s="5" t="s">
        <v>144</v>
      </c>
    </row>
    <row r="51" spans="1:10" x14ac:dyDescent="0.3">
      <c r="A51" s="2" t="s">
        <v>145</v>
      </c>
      <c r="B51" s="2" t="s">
        <v>146</v>
      </c>
      <c r="C51" s="8" t="str">
        <f>"9781455776313"</f>
        <v>9781455776313</v>
      </c>
      <c r="D51" s="8" t="str">
        <f>"9781455776764"</f>
        <v>9781455776764</v>
      </c>
      <c r="E51" s="2" t="s">
        <v>147</v>
      </c>
      <c r="F51" s="2" t="s">
        <v>147</v>
      </c>
      <c r="G51" s="3">
        <v>41611</v>
      </c>
      <c r="H51" s="2" t="s">
        <v>148</v>
      </c>
      <c r="I51" s="8" t="s">
        <v>13</v>
      </c>
      <c r="J51" s="5" t="s">
        <v>149</v>
      </c>
    </row>
    <row r="52" spans="1:10" x14ac:dyDescent="0.3">
      <c r="A52" s="15" t="s">
        <v>254</v>
      </c>
      <c r="B52" s="2" t="s">
        <v>255</v>
      </c>
      <c r="C52" s="8" t="s">
        <v>256</v>
      </c>
      <c r="D52" s="9" t="s">
        <v>257</v>
      </c>
      <c r="E52" s="2" t="s">
        <v>224</v>
      </c>
      <c r="F52" s="16"/>
      <c r="G52" s="16">
        <v>2016</v>
      </c>
      <c r="I52" s="8" t="s">
        <v>212</v>
      </c>
      <c r="J52" s="5" t="s">
        <v>258</v>
      </c>
    </row>
    <row r="53" spans="1:10" x14ac:dyDescent="0.3">
      <c r="A53" s="2" t="s">
        <v>150</v>
      </c>
      <c r="B53" s="2" t="s">
        <v>151</v>
      </c>
      <c r="C53" s="8" t="str">
        <f>"9781451191356"</f>
        <v>9781451191356</v>
      </c>
      <c r="D53" s="8" t="str">
        <f>"9781496329592"</f>
        <v>9781496329592</v>
      </c>
      <c r="E53" s="2" t="s">
        <v>79</v>
      </c>
      <c r="F53" s="2" t="s">
        <v>79</v>
      </c>
      <c r="G53" s="3">
        <v>42309</v>
      </c>
      <c r="H53" s="2" t="s">
        <v>152</v>
      </c>
      <c r="I53" s="8" t="s">
        <v>13</v>
      </c>
      <c r="J53" s="5" t="s">
        <v>153</v>
      </c>
    </row>
    <row r="54" spans="1:10" x14ac:dyDescent="0.3">
      <c r="A54" s="2" t="s">
        <v>154</v>
      </c>
      <c r="B54" s="2" t="s">
        <v>155</v>
      </c>
      <c r="C54" s="8" t="str">
        <f>"9780387094151"</f>
        <v>9780387094151</v>
      </c>
      <c r="D54" s="8" t="str">
        <f>"9780387094168"</f>
        <v>9780387094168</v>
      </c>
      <c r="E54" s="2" t="s">
        <v>12</v>
      </c>
      <c r="F54" s="2" t="s">
        <v>12</v>
      </c>
      <c r="G54" s="3">
        <v>39793</v>
      </c>
      <c r="H54" s="2" t="s">
        <v>67</v>
      </c>
      <c r="I54" s="8" t="s">
        <v>13</v>
      </c>
      <c r="J54" s="5" t="s">
        <v>156</v>
      </c>
    </row>
    <row r="55" spans="1:10" x14ac:dyDescent="0.3">
      <c r="A55" s="2" t="s">
        <v>157</v>
      </c>
      <c r="B55" s="2" t="s">
        <v>158</v>
      </c>
      <c r="C55" s="8" t="str">
        <f>"9783319066554"</f>
        <v>9783319066554</v>
      </c>
      <c r="D55" s="8" t="str">
        <f>"9783319066561"</f>
        <v>9783319066561</v>
      </c>
      <c r="E55" s="2" t="s">
        <v>12</v>
      </c>
      <c r="F55" s="2" t="s">
        <v>12</v>
      </c>
      <c r="G55" s="3">
        <v>42027</v>
      </c>
      <c r="H55" s="2" t="s">
        <v>67</v>
      </c>
      <c r="I55" s="8" t="s">
        <v>13</v>
      </c>
      <c r="J55" s="5" t="s">
        <v>159</v>
      </c>
    </row>
    <row r="56" spans="1:10" x14ac:dyDescent="0.3">
      <c r="A56" s="2" t="s">
        <v>160</v>
      </c>
      <c r="B56" s="2" t="s">
        <v>161</v>
      </c>
      <c r="C56" s="8" t="str">
        <f>"9780387786926"</f>
        <v>9780387786926</v>
      </c>
      <c r="D56" s="8" t="str">
        <f>"9780387786933"</f>
        <v>9780387786933</v>
      </c>
      <c r="E56" s="2" t="s">
        <v>12</v>
      </c>
      <c r="F56" s="2" t="s">
        <v>12</v>
      </c>
      <c r="G56" s="3">
        <v>39924</v>
      </c>
      <c r="H56" s="2" t="s">
        <v>67</v>
      </c>
      <c r="I56" s="8" t="s">
        <v>13</v>
      </c>
      <c r="J56" s="5" t="s">
        <v>162</v>
      </c>
    </row>
    <row r="57" spans="1:10" x14ac:dyDescent="0.3">
      <c r="A57" s="2" t="s">
        <v>163</v>
      </c>
      <c r="B57" s="2" t="s">
        <v>164</v>
      </c>
      <c r="C57" s="8" t="str">
        <f>"9783319331614"</f>
        <v>9783319331614</v>
      </c>
      <c r="D57" s="8" t="str">
        <f>"9783319331638"</f>
        <v>9783319331638</v>
      </c>
      <c r="E57" s="2" t="s">
        <v>12</v>
      </c>
      <c r="F57" s="2" t="s">
        <v>12</v>
      </c>
      <c r="G57" s="3">
        <v>42732</v>
      </c>
      <c r="H57" s="2" t="s">
        <v>67</v>
      </c>
      <c r="I57" s="8" t="s">
        <v>13</v>
      </c>
      <c r="J57" s="5" t="s">
        <v>165</v>
      </c>
    </row>
    <row r="58" spans="1:10" x14ac:dyDescent="0.3">
      <c r="A58" s="2" t="s">
        <v>166</v>
      </c>
      <c r="B58" s="2" t="s">
        <v>167</v>
      </c>
      <c r="C58" s="8" t="str">
        <f>"9780123983749"</f>
        <v>9780123983749</v>
      </c>
      <c r="D58" s="8" t="str">
        <f>"9780123983855"</f>
        <v>9780123983855</v>
      </c>
      <c r="E58" s="2" t="s">
        <v>39</v>
      </c>
      <c r="F58" s="2" t="s">
        <v>40</v>
      </c>
      <c r="G58" s="3">
        <v>41600</v>
      </c>
      <c r="H58" s="2" t="s">
        <v>168</v>
      </c>
      <c r="I58" s="8" t="s">
        <v>13</v>
      </c>
      <c r="J58" s="5" t="s">
        <v>169</v>
      </c>
    </row>
    <row r="59" spans="1:10" x14ac:dyDescent="0.3">
      <c r="A59" s="2" t="s">
        <v>170</v>
      </c>
      <c r="B59" s="2" t="s">
        <v>171</v>
      </c>
      <c r="C59" s="8" t="str">
        <f>"9783319227917"</f>
        <v>9783319227917</v>
      </c>
      <c r="D59" s="8" t="str">
        <f>"9783319227924"</f>
        <v>9783319227924</v>
      </c>
      <c r="E59" s="2" t="s">
        <v>12</v>
      </c>
      <c r="F59" s="2" t="s">
        <v>12</v>
      </c>
      <c r="G59" s="3">
        <v>42459</v>
      </c>
      <c r="H59" s="2" t="s">
        <v>67</v>
      </c>
      <c r="I59" s="8" t="s">
        <v>13</v>
      </c>
      <c r="J59" s="5" t="s">
        <v>172</v>
      </c>
    </row>
    <row r="60" spans="1:10" x14ac:dyDescent="0.3">
      <c r="A60" s="2" t="s">
        <v>173</v>
      </c>
      <c r="B60" s="2" t="s">
        <v>174</v>
      </c>
      <c r="C60" s="8" t="str">
        <f>"9783527413669"</f>
        <v>9783527413669</v>
      </c>
      <c r="D60" s="8" t="str">
        <f>"9783527812288"</f>
        <v>9783527812288</v>
      </c>
      <c r="E60" s="2" t="s">
        <v>54</v>
      </c>
      <c r="F60" s="2" t="s">
        <v>94</v>
      </c>
      <c r="G60" s="3">
        <v>43138</v>
      </c>
      <c r="I60" s="8" t="s">
        <v>13</v>
      </c>
      <c r="J60" s="5" t="s">
        <v>175</v>
      </c>
    </row>
    <row r="61" spans="1:10" x14ac:dyDescent="0.3">
      <c r="A61" s="2" t="s">
        <v>176</v>
      </c>
      <c r="B61" s="2" t="s">
        <v>177</v>
      </c>
      <c r="C61" s="8" t="str">
        <f>"9780750686730"</f>
        <v>9780750686730</v>
      </c>
      <c r="D61" s="8" t="str">
        <f>"9780080888118"</f>
        <v>9780080888118</v>
      </c>
      <c r="E61" s="2" t="s">
        <v>39</v>
      </c>
      <c r="F61" s="2" t="s">
        <v>178</v>
      </c>
      <c r="G61" s="3">
        <v>40641</v>
      </c>
      <c r="I61" s="8" t="s">
        <v>13</v>
      </c>
      <c r="J61" s="5" t="s">
        <v>179</v>
      </c>
    </row>
    <row r="62" spans="1:10" s="10" customFormat="1" x14ac:dyDescent="0.3">
      <c r="A62" s="2" t="s">
        <v>180</v>
      </c>
      <c r="B62" s="2" t="s">
        <v>181</v>
      </c>
      <c r="C62" s="8" t="str">
        <f>"9781439808870"</f>
        <v>9781439808870</v>
      </c>
      <c r="D62" s="8" t="str">
        <f>"9781439808887"</f>
        <v>9781439808887</v>
      </c>
      <c r="E62" s="2" t="s">
        <v>21</v>
      </c>
      <c r="F62" s="2" t="s">
        <v>22</v>
      </c>
      <c r="G62" s="3">
        <v>40849</v>
      </c>
      <c r="H62" s="2"/>
      <c r="I62" s="8" t="s">
        <v>24</v>
      </c>
      <c r="J62" s="5" t="s">
        <v>182</v>
      </c>
    </row>
    <row r="63" spans="1:10" x14ac:dyDescent="0.3">
      <c r="A63" s="2" t="s">
        <v>312</v>
      </c>
      <c r="B63" s="6" t="s">
        <v>313</v>
      </c>
      <c r="C63" s="9" t="s">
        <v>314</v>
      </c>
      <c r="D63" s="9" t="s">
        <v>315</v>
      </c>
      <c r="E63" s="6" t="s">
        <v>316</v>
      </c>
      <c r="G63" s="15">
        <v>1998</v>
      </c>
      <c r="I63" s="21" t="s">
        <v>317</v>
      </c>
      <c r="J63" s="5" t="s">
        <v>318</v>
      </c>
    </row>
    <row r="64" spans="1:10" x14ac:dyDescent="0.3">
      <c r="A64" s="2" t="s">
        <v>183</v>
      </c>
      <c r="B64" s="2" t="s">
        <v>184</v>
      </c>
      <c r="C64" s="8" t="str">
        <f>"9781439836446"</f>
        <v>9781439836446</v>
      </c>
      <c r="D64" s="8" t="str">
        <f>"9781439836453"</f>
        <v>9781439836453</v>
      </c>
      <c r="E64" s="2" t="s">
        <v>21</v>
      </c>
      <c r="F64" s="2" t="s">
        <v>22</v>
      </c>
      <c r="G64" s="3">
        <v>42479</v>
      </c>
      <c r="H64" s="2" t="s">
        <v>120</v>
      </c>
      <c r="I64" s="8" t="s">
        <v>24</v>
      </c>
      <c r="J64" s="5" t="s">
        <v>185</v>
      </c>
    </row>
    <row r="65" spans="1:18" x14ac:dyDescent="0.3">
      <c r="A65" s="15" t="s">
        <v>259</v>
      </c>
      <c r="B65" s="15" t="s">
        <v>260</v>
      </c>
      <c r="C65" s="8" t="s">
        <v>261</v>
      </c>
      <c r="D65" s="9" t="s">
        <v>262</v>
      </c>
      <c r="E65" s="15" t="s">
        <v>224</v>
      </c>
      <c r="F65" s="10"/>
      <c r="G65" s="17">
        <v>2013</v>
      </c>
      <c r="I65" s="8" t="s">
        <v>212</v>
      </c>
      <c r="J65" s="5" t="s">
        <v>263</v>
      </c>
    </row>
    <row r="66" spans="1:18" x14ac:dyDescent="0.3">
      <c r="A66" s="22" t="s">
        <v>319</v>
      </c>
      <c r="B66" s="22" t="s">
        <v>320</v>
      </c>
      <c r="C66" s="23">
        <v>9783319425764</v>
      </c>
      <c r="D66" s="23">
        <v>9783319425788</v>
      </c>
      <c r="E66" s="22" t="s">
        <v>12</v>
      </c>
      <c r="F66" s="24"/>
      <c r="G66" s="25">
        <v>2018</v>
      </c>
      <c r="H66" s="24"/>
      <c r="I66" s="26" t="s">
        <v>13</v>
      </c>
      <c r="J66" s="22" t="s">
        <v>321</v>
      </c>
    </row>
    <row r="67" spans="1:18" x14ac:dyDescent="0.3">
      <c r="A67" s="2" t="s">
        <v>186</v>
      </c>
      <c r="B67" s="2" t="s">
        <v>187</v>
      </c>
      <c r="C67" s="8" t="str">
        <f>"9780128116357"</f>
        <v>9780128116357</v>
      </c>
      <c r="D67" s="8" t="str">
        <f>"9780128116364"</f>
        <v>9780128116364</v>
      </c>
      <c r="E67" s="2" t="s">
        <v>39</v>
      </c>
      <c r="F67" s="2" t="s">
        <v>40</v>
      </c>
      <c r="G67" s="3">
        <v>42971</v>
      </c>
      <c r="I67" s="8" t="s">
        <v>13</v>
      </c>
      <c r="J67" s="5" t="s">
        <v>188</v>
      </c>
    </row>
    <row r="68" spans="1:18" x14ac:dyDescent="0.3">
      <c r="A68" s="2" t="s">
        <v>189</v>
      </c>
      <c r="B68" s="2" t="s">
        <v>190</v>
      </c>
      <c r="C68" s="8" t="str">
        <f>"9780195301014"</f>
        <v>9780195301014</v>
      </c>
      <c r="D68" s="8" t="str">
        <f>"9780199719723"</f>
        <v>9780199719723</v>
      </c>
      <c r="E68" s="2" t="s">
        <v>83</v>
      </c>
      <c r="F68" s="2" t="s">
        <v>83</v>
      </c>
      <c r="G68" s="3">
        <v>40262</v>
      </c>
      <c r="I68" s="8" t="s">
        <v>84</v>
      </c>
      <c r="J68" s="5" t="s">
        <v>191</v>
      </c>
    </row>
    <row r="69" spans="1:18" x14ac:dyDescent="0.3">
      <c r="A69" s="45" t="s">
        <v>334</v>
      </c>
      <c r="B69" s="2" t="s">
        <v>335</v>
      </c>
      <c r="C69" s="2" t="s">
        <v>336</v>
      </c>
      <c r="D69" s="41"/>
      <c r="E69" s="2" t="s">
        <v>12</v>
      </c>
      <c r="G69" s="2">
        <v>2011</v>
      </c>
      <c r="I69" s="8" t="s">
        <v>13</v>
      </c>
      <c r="J69" s="43" t="s">
        <v>337</v>
      </c>
    </row>
    <row r="70" spans="1:18" x14ac:dyDescent="0.3">
      <c r="A70" s="15" t="s">
        <v>264</v>
      </c>
      <c r="B70" s="2" t="s">
        <v>265</v>
      </c>
      <c r="C70" s="8" t="s">
        <v>266</v>
      </c>
      <c r="D70" s="9" t="s">
        <v>267</v>
      </c>
      <c r="E70" s="2" t="s">
        <v>224</v>
      </c>
      <c r="F70" s="16"/>
      <c r="G70" s="16">
        <v>2015</v>
      </c>
      <c r="I70" s="8" t="s">
        <v>212</v>
      </c>
      <c r="J70" s="5" t="s">
        <v>268</v>
      </c>
    </row>
    <row r="71" spans="1:18" x14ac:dyDescent="0.3">
      <c r="A71" s="2" t="s">
        <v>192</v>
      </c>
      <c r="B71" s="2" t="s">
        <v>193</v>
      </c>
      <c r="C71" s="8" t="str">
        <f>"9789813142466"</f>
        <v>9789813142466</v>
      </c>
      <c r="D71" s="8" t="str">
        <f>"9789813142480"</f>
        <v>9789813142480</v>
      </c>
      <c r="E71" s="2" t="s">
        <v>74</v>
      </c>
      <c r="F71" s="2" t="s">
        <v>194</v>
      </c>
      <c r="G71" s="3">
        <v>42673</v>
      </c>
      <c r="H71" s="2" t="s">
        <v>195</v>
      </c>
      <c r="I71" s="8" t="s">
        <v>24</v>
      </c>
      <c r="J71" s="5" t="s">
        <v>196</v>
      </c>
    </row>
    <row r="72" spans="1:18" x14ac:dyDescent="0.3">
      <c r="A72" s="2" t="s">
        <v>289</v>
      </c>
      <c r="B72" s="2" t="s">
        <v>290</v>
      </c>
      <c r="C72" s="19">
        <v>9780750683524</v>
      </c>
      <c r="D72" s="19">
        <v>9780080554280</v>
      </c>
      <c r="E72" s="2" t="s">
        <v>291</v>
      </c>
      <c r="G72" s="2">
        <v>2008</v>
      </c>
      <c r="I72" s="8" t="s">
        <v>292</v>
      </c>
      <c r="J72" s="5" t="s">
        <v>293</v>
      </c>
    </row>
    <row r="73" spans="1:18" x14ac:dyDescent="0.3">
      <c r="A73" s="15" t="s">
        <v>269</v>
      </c>
      <c r="B73" s="2" t="s">
        <v>270</v>
      </c>
      <c r="C73" s="8" t="s">
        <v>271</v>
      </c>
      <c r="D73" s="9" t="s">
        <v>272</v>
      </c>
      <c r="E73" s="2" t="s">
        <v>224</v>
      </c>
      <c r="G73" s="16">
        <v>2014</v>
      </c>
      <c r="I73" s="8" t="s">
        <v>212</v>
      </c>
      <c r="J73" s="5" t="s">
        <v>273</v>
      </c>
    </row>
    <row r="74" spans="1:18" x14ac:dyDescent="0.3">
      <c r="A74" s="2" t="s">
        <v>197</v>
      </c>
      <c r="B74" s="2" t="s">
        <v>198</v>
      </c>
      <c r="C74" s="8" t="str">
        <f>"9780750305730"</f>
        <v>9780750305730</v>
      </c>
      <c r="D74" s="8" t="str">
        <f>"9781466568952"</f>
        <v>9781466568952</v>
      </c>
      <c r="E74" s="2" t="s">
        <v>21</v>
      </c>
      <c r="F74" s="2" t="s">
        <v>22</v>
      </c>
      <c r="G74" s="3">
        <v>41081</v>
      </c>
      <c r="H74" s="2" t="s">
        <v>120</v>
      </c>
      <c r="I74" s="8" t="s">
        <v>24</v>
      </c>
      <c r="J74" s="5" t="s">
        <v>199</v>
      </c>
      <c r="M74" s="29"/>
      <c r="N74" s="29"/>
      <c r="R74" s="16"/>
    </row>
    <row r="75" spans="1:18" x14ac:dyDescent="0.3">
      <c r="A75" s="36" t="s">
        <v>274</v>
      </c>
      <c r="B75" s="36" t="s">
        <v>275</v>
      </c>
      <c r="C75" s="37" t="s">
        <v>276</v>
      </c>
      <c r="D75" s="38" t="s">
        <v>277</v>
      </c>
      <c r="E75" s="39" t="s">
        <v>230</v>
      </c>
      <c r="G75" s="16">
        <v>2014</v>
      </c>
      <c r="I75" s="8" t="s">
        <v>212</v>
      </c>
      <c r="J75" s="5" t="s">
        <v>278</v>
      </c>
      <c r="K75" s="33"/>
      <c r="M75" s="34"/>
      <c r="N75" s="29"/>
      <c r="R75" s="4"/>
    </row>
    <row r="76" spans="1:18" x14ac:dyDescent="0.3">
      <c r="A76" s="15" t="s">
        <v>279</v>
      </c>
      <c r="B76" s="15" t="s">
        <v>280</v>
      </c>
      <c r="C76" s="8" t="s">
        <v>281</v>
      </c>
      <c r="D76" s="9" t="s">
        <v>282</v>
      </c>
      <c r="E76" s="2" t="s">
        <v>224</v>
      </c>
      <c r="G76" s="16">
        <v>2012</v>
      </c>
      <c r="I76" s="8" t="s">
        <v>212</v>
      </c>
      <c r="J76" s="5" t="s">
        <v>283</v>
      </c>
      <c r="M76" s="42"/>
      <c r="N76" s="29"/>
      <c r="R76" s="16"/>
    </row>
    <row r="77" spans="1:18" x14ac:dyDescent="0.3">
      <c r="A77" s="11" t="s">
        <v>284</v>
      </c>
      <c r="B77" s="11" t="s">
        <v>285</v>
      </c>
      <c r="C77" s="12" t="s">
        <v>286</v>
      </c>
      <c r="D77" s="13" t="s">
        <v>287</v>
      </c>
      <c r="E77" s="10" t="s">
        <v>230</v>
      </c>
      <c r="G77" s="16">
        <v>2014</v>
      </c>
      <c r="I77" s="8" t="s">
        <v>212</v>
      </c>
      <c r="J77" s="5" t="s">
        <v>288</v>
      </c>
      <c r="M77" s="42"/>
      <c r="N77" s="29"/>
      <c r="R77" s="16"/>
    </row>
  </sheetData>
  <autoFilter ref="A1:J1">
    <sortState ref="A2:J77">
      <sortCondition ref="A1"/>
    </sortState>
  </autoFilter>
  <sortState ref="A2:J75">
    <sortCondition ref="A2:A73"/>
  </sortState>
  <hyperlinks>
    <hyperlink ref="J65" r:id="rId1"/>
    <hyperlink ref="J76" r:id="rId2"/>
    <hyperlink ref="J41" r:id="rId3"/>
    <hyperlink ref="J73" r:id="rId4"/>
    <hyperlink ref="J70" r:id="rId5"/>
    <hyperlink ref="J77" r:id="rId6"/>
    <hyperlink ref="J75" r:id="rId7"/>
    <hyperlink ref="J30" r:id="rId8"/>
    <hyperlink ref="J12" r:id="rId9"/>
    <hyperlink ref="J52" r:id="rId10"/>
    <hyperlink ref="J8" r:id="rId11"/>
    <hyperlink ref="J32" r:id="rId12"/>
    <hyperlink ref="J44" r:id="rId13"/>
    <hyperlink ref="J5" r:id="rId14"/>
    <hyperlink ref="J42" r:id="rId15"/>
    <hyperlink ref="J6" r:id="rId16"/>
    <hyperlink ref="J72" r:id="rId17"/>
    <hyperlink ref="J14" r:id="rId18"/>
    <hyperlink ref="J63" r:id="rId19"/>
    <hyperlink ref="J34" r:id="rId20"/>
    <hyperlink ref="J7" r:id="rId21"/>
    <hyperlink ref="J33" r:id="rId22"/>
    <hyperlink ref="J2" r:id="rId23"/>
    <hyperlink ref="J23" r:id="rId24"/>
    <hyperlink ref="J39" r:id="rId25"/>
    <hyperlink ref="J69" r:id="rId26"/>
    <hyperlink ref="J13" r:id="rId27"/>
  </hyperlinks>
  <pageMargins left="0.7" right="0.7" top="0.78740157499999996" bottom="0.78740157499999996" header="0.3" footer="0.3"/>
  <pageSetup paperSize="9" orientation="portrait" verticalDpi="0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MRR</vt:lpstr>
    </vt:vector>
  </TitlesOfParts>
  <Company>ČVUT v Praze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 aa</dc:creator>
  <cp:lastModifiedBy>aa aa</cp:lastModifiedBy>
  <dcterms:created xsi:type="dcterms:W3CDTF">2018-10-24T12:43:03Z</dcterms:created>
  <dcterms:modified xsi:type="dcterms:W3CDTF">2019-08-29T10:08:41Z</dcterms:modified>
</cp:coreProperties>
</file>