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85" yWindow="-180" windowWidth="16380" windowHeight="1176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335" i="1" l="1"/>
  <c r="E450" i="1" l="1"/>
  <c r="E119" i="1" l="1"/>
  <c r="E129" i="1"/>
  <c r="E93" i="1" l="1"/>
  <c r="E70" i="1"/>
  <c r="E95" i="1" l="1"/>
  <c r="E96" i="1"/>
  <c r="E339" i="1" l="1"/>
  <c r="E135" i="1"/>
  <c r="E340" i="1"/>
  <c r="E405" i="1"/>
  <c r="E132" i="1"/>
  <c r="E323" i="1"/>
  <c r="E352" i="1" l="1"/>
  <c r="E557" i="1"/>
  <c r="E198" i="1"/>
  <c r="E176" i="1"/>
  <c r="E220" i="1"/>
  <c r="E214" i="1"/>
  <c r="E217" i="1"/>
  <c r="E218" i="1"/>
  <c r="E222" i="1"/>
  <c r="E221" i="1"/>
  <c r="E215" i="1"/>
  <c r="E212" i="1"/>
  <c r="E219" i="1"/>
  <c r="E223" i="1"/>
  <c r="E216" i="1"/>
  <c r="E225" i="1"/>
  <c r="E224" i="1"/>
  <c r="E257" i="1"/>
  <c r="E260" i="1"/>
  <c r="E191" i="1"/>
  <c r="E511" i="1"/>
  <c r="E478" i="1"/>
  <c r="E496" i="1"/>
  <c r="E555" i="1"/>
  <c r="E553" i="1"/>
  <c r="E277" i="1" l="1"/>
  <c r="E278" i="1"/>
  <c r="E258" i="1"/>
  <c r="E250" i="1"/>
  <c r="E251" i="1"/>
  <c r="E490" i="1"/>
  <c r="E542" i="1"/>
  <c r="E136" i="1"/>
  <c r="E133" i="1"/>
  <c r="E402" i="1"/>
  <c r="E414" i="1"/>
  <c r="E502" i="1"/>
  <c r="E498" i="1"/>
  <c r="E494" i="1"/>
  <c r="G312" i="1" l="1"/>
  <c r="E312" i="1"/>
  <c r="E536" i="1"/>
  <c r="E53" i="1"/>
  <c r="E88" i="1"/>
  <c r="E479" i="1" l="1"/>
  <c r="E429" i="1"/>
  <c r="E107" i="1"/>
  <c r="E106" i="1"/>
  <c r="E426" i="1"/>
  <c r="G391" i="1"/>
  <c r="E391" i="1"/>
  <c r="E376" i="1"/>
  <c r="E387" i="1"/>
  <c r="E469" i="1"/>
  <c r="G465" i="1"/>
  <c r="E465" i="1"/>
  <c r="E442" i="1"/>
  <c r="E399" i="1"/>
  <c r="E114" i="1"/>
  <c r="E113" i="1"/>
  <c r="E551" i="1" l="1"/>
  <c r="G34" i="1" l="1"/>
  <c r="G90" i="1"/>
  <c r="G85" i="1"/>
  <c r="G83" i="1"/>
  <c r="G80" i="1"/>
  <c r="G74" i="1"/>
  <c r="G66" i="1"/>
  <c r="G52" i="1"/>
  <c r="G51" i="1"/>
  <c r="G50" i="1"/>
  <c r="G49" i="1"/>
  <c r="G47" i="1"/>
  <c r="G42" i="1"/>
  <c r="G35" i="1"/>
  <c r="G32" i="1"/>
  <c r="G30" i="1"/>
  <c r="G28" i="1"/>
  <c r="G61" i="1"/>
  <c r="G27" i="1"/>
  <c r="G327" i="1" l="1"/>
  <c r="G306" i="1"/>
  <c r="G336" i="1"/>
  <c r="G152" i="1" l="1"/>
  <c r="G161" i="1"/>
  <c r="G158" i="1"/>
  <c r="G155" i="1"/>
  <c r="G143" i="1"/>
  <c r="E341" i="1" l="1"/>
  <c r="E338" i="1"/>
  <c r="E333" i="1"/>
  <c r="E331" i="1"/>
  <c r="E324" i="1"/>
  <c r="E322" i="1"/>
  <c r="E310" i="1"/>
  <c r="E321" i="1"/>
  <c r="E320" i="1"/>
  <c r="E319" i="1"/>
  <c r="E318" i="1"/>
  <c r="E316" i="1"/>
  <c r="E315" i="1"/>
  <c r="E311" i="1"/>
  <c r="E309" i="1"/>
  <c r="E308" i="1"/>
  <c r="E307" i="1"/>
  <c r="E330" i="1"/>
  <c r="E334" i="1"/>
  <c r="E305" i="1"/>
  <c r="E304" i="1"/>
  <c r="E303" i="1"/>
  <c r="E343" i="1"/>
  <c r="E325" i="1"/>
  <c r="E342" i="1"/>
  <c r="E337" i="1"/>
  <c r="E313" i="1"/>
  <c r="E317" i="1"/>
  <c r="E326" i="1"/>
  <c r="E328" i="1"/>
  <c r="E329" i="1"/>
  <c r="E332" i="1"/>
  <c r="G305" i="1"/>
  <c r="G304" i="1"/>
  <c r="G303" i="1"/>
  <c r="G470" i="1"/>
  <c r="G466" i="1"/>
  <c r="G464" i="1"/>
  <c r="G463" i="1"/>
  <c r="G462" i="1"/>
  <c r="G461" i="1"/>
  <c r="G459" i="1"/>
  <c r="G456" i="1"/>
  <c r="G455" i="1"/>
  <c r="G454" i="1"/>
  <c r="E470" i="1"/>
  <c r="E466" i="1"/>
  <c r="E464" i="1"/>
  <c r="E463" i="1"/>
  <c r="E462" i="1"/>
  <c r="E461" i="1"/>
  <c r="E459" i="1"/>
  <c r="E456" i="1"/>
  <c r="E455" i="1"/>
  <c r="G393" i="1"/>
  <c r="E393" i="1"/>
  <c r="G343" i="1"/>
  <c r="G325" i="1"/>
  <c r="G342" i="1"/>
  <c r="E314" i="1"/>
  <c r="E336" i="1"/>
  <c r="E306" i="1"/>
  <c r="E327" i="1"/>
  <c r="G138" i="1"/>
  <c r="E138" i="1"/>
  <c r="G396" i="1"/>
  <c r="E396" i="1"/>
  <c r="G431" i="1"/>
  <c r="E431" i="1"/>
  <c r="G457" i="1"/>
  <c r="E457" i="1"/>
  <c r="G114" i="1"/>
  <c r="G113" i="1"/>
  <c r="G115" i="1"/>
  <c r="E115" i="1"/>
  <c r="G394" i="1"/>
  <c r="E394" i="1"/>
  <c r="G108" i="1"/>
  <c r="E108" i="1"/>
  <c r="G105" i="1"/>
  <c r="E105" i="1"/>
  <c r="G337" i="1"/>
  <c r="G332" i="1"/>
  <c r="G328" i="1"/>
  <c r="G326" i="1"/>
  <c r="G317" i="1"/>
  <c r="G313" i="1"/>
  <c r="G126" i="1"/>
  <c r="G122" i="1"/>
  <c r="G121" i="1"/>
  <c r="G111" i="1"/>
  <c r="G100" i="1"/>
  <c r="E172" i="1" l="1"/>
  <c r="E177" i="1"/>
  <c r="E179" i="1"/>
  <c r="E175" i="1"/>
  <c r="E184" i="1"/>
  <c r="E199" i="1"/>
  <c r="E178" i="1"/>
  <c r="E269" i="1" l="1"/>
  <c r="E427" i="1" l="1"/>
  <c r="E247" i="1" l="1"/>
  <c r="E261" i="1"/>
  <c r="E480" i="1"/>
  <c r="E413" i="1" l="1"/>
  <c r="E157" i="1"/>
  <c r="E397" i="1"/>
  <c r="E398" i="1"/>
  <c r="E423" i="1"/>
  <c r="E448" i="1"/>
  <c r="E560" i="1"/>
  <c r="E458" i="1"/>
  <c r="E537" i="1"/>
  <c r="E160" i="1"/>
  <c r="E552" i="1"/>
  <c r="E556" i="1"/>
  <c r="E554" i="1"/>
  <c r="E558" i="1"/>
  <c r="E559" i="1"/>
  <c r="E550" i="1"/>
  <c r="E544" i="1"/>
  <c r="E539" i="1"/>
  <c r="E530" i="1"/>
  <c r="E535" i="1"/>
  <c r="E543" i="1"/>
  <c r="E547" i="1"/>
  <c r="E532" i="1"/>
  <c r="E538" i="1"/>
  <c r="E531" i="1"/>
  <c r="E541" i="1"/>
  <c r="E533" i="1"/>
  <c r="E545" i="1"/>
  <c r="E534" i="1"/>
  <c r="E546" i="1"/>
  <c r="E540" i="1"/>
  <c r="E525" i="1"/>
  <c r="E523" i="1"/>
  <c r="E524" i="1"/>
  <c r="E527" i="1"/>
  <c r="E526" i="1"/>
  <c r="E519" i="1"/>
  <c r="E509" i="1"/>
  <c r="E515" i="1"/>
  <c r="E513" i="1"/>
  <c r="E516" i="1"/>
  <c r="E518" i="1"/>
  <c r="E514" i="1"/>
  <c r="E520" i="1"/>
  <c r="E512" i="1"/>
  <c r="E517" i="1"/>
  <c r="E510" i="1"/>
  <c r="E500" i="1"/>
  <c r="E505" i="1"/>
  <c r="E506" i="1"/>
  <c r="E495" i="1"/>
  <c r="E504" i="1"/>
  <c r="E497" i="1"/>
  <c r="E501" i="1"/>
  <c r="E503" i="1"/>
  <c r="E499" i="1"/>
  <c r="E481" i="1"/>
  <c r="E491" i="1"/>
  <c r="E477" i="1"/>
  <c r="E486" i="1"/>
  <c r="E485" i="1"/>
  <c r="E489" i="1"/>
  <c r="E487" i="1"/>
  <c r="E484" i="1"/>
  <c r="E483" i="1"/>
  <c r="E482" i="1"/>
  <c r="E488" i="1"/>
  <c r="E476" i="1"/>
  <c r="E460" i="1"/>
  <c r="E473" i="1"/>
  <c r="E467" i="1"/>
  <c r="E472" i="1"/>
  <c r="E468" i="1"/>
  <c r="E454" i="1"/>
  <c r="E471" i="1"/>
  <c r="E435" i="1"/>
  <c r="E447" i="1"/>
  <c r="E449" i="1"/>
  <c r="E437" i="1"/>
  <c r="E440" i="1"/>
  <c r="E432" i="1"/>
  <c r="E424" i="1"/>
  <c r="E434" i="1"/>
  <c r="E451" i="1"/>
  <c r="E443" i="1"/>
  <c r="E445" i="1"/>
  <c r="E425" i="1"/>
  <c r="E446" i="1"/>
  <c r="E433" i="1"/>
  <c r="E441" i="1"/>
  <c r="E439" i="1"/>
  <c r="E436" i="1"/>
  <c r="E438" i="1"/>
  <c r="E444" i="1"/>
  <c r="E430" i="1"/>
  <c r="E428" i="1"/>
  <c r="E411" i="1"/>
  <c r="E415" i="1"/>
  <c r="E418" i="1"/>
  <c r="E416" i="1"/>
  <c r="E412" i="1"/>
  <c r="E408" i="1"/>
  <c r="E420" i="1"/>
  <c r="E419" i="1"/>
  <c r="E410" i="1"/>
  <c r="E417" i="1"/>
  <c r="E409" i="1"/>
  <c r="E404" i="1"/>
  <c r="E395" i="1"/>
  <c r="E403" i="1"/>
  <c r="E401" i="1"/>
  <c r="E400" i="1"/>
  <c r="E392" i="1"/>
  <c r="E382" i="1"/>
  <c r="E380" i="1"/>
  <c r="E383" i="1"/>
  <c r="E381" i="1"/>
  <c r="E384" i="1"/>
  <c r="E375" i="1"/>
  <c r="E386" i="1"/>
  <c r="E388" i="1"/>
  <c r="E385" i="1"/>
  <c r="E379" i="1"/>
  <c r="E377" i="1"/>
  <c r="E378" i="1"/>
  <c r="E293" i="1"/>
  <c r="E299" i="1"/>
  <c r="E294" i="1"/>
  <c r="E296" i="1"/>
  <c r="E297" i="1"/>
  <c r="E298" i="1"/>
  <c r="E295" i="1"/>
  <c r="E300" i="1"/>
  <c r="E290" i="1"/>
  <c r="E283" i="1"/>
  <c r="E287" i="1"/>
  <c r="E288" i="1"/>
  <c r="E282" i="1"/>
  <c r="E286" i="1"/>
  <c r="E284" i="1"/>
  <c r="E289" i="1"/>
  <c r="E285" i="1"/>
  <c r="E279" i="1"/>
  <c r="E271" i="1"/>
  <c r="E273" i="1"/>
  <c r="E274" i="1"/>
  <c r="E268" i="1"/>
  <c r="E275" i="1"/>
  <c r="E276" i="1"/>
  <c r="E272" i="1"/>
  <c r="E270" i="1"/>
  <c r="E265" i="1"/>
  <c r="E264" i="1"/>
  <c r="E256" i="1"/>
  <c r="E263" i="1"/>
  <c r="E255" i="1"/>
  <c r="E262" i="1"/>
  <c r="E259" i="1"/>
  <c r="E243" i="1"/>
  <c r="E252" i="1"/>
  <c r="E248" i="1"/>
  <c r="E245" i="1"/>
  <c r="E242" i="1"/>
  <c r="E241" i="1"/>
  <c r="E246" i="1"/>
  <c r="E244" i="1"/>
  <c r="E249" i="1"/>
  <c r="E238" i="1"/>
  <c r="E229" i="1"/>
  <c r="E232" i="1"/>
  <c r="E234" i="1"/>
  <c r="E237" i="1"/>
  <c r="E233" i="1"/>
  <c r="E236" i="1"/>
  <c r="E228" i="1"/>
  <c r="E231" i="1"/>
  <c r="E235" i="1"/>
  <c r="E230" i="1"/>
  <c r="E213" i="1"/>
  <c r="E164" i="1"/>
  <c r="E150" i="1"/>
  <c r="E155" i="1"/>
  <c r="E146" i="1"/>
  <c r="E162" i="1"/>
  <c r="E156" i="1"/>
  <c r="E151" i="1"/>
  <c r="E144" i="1"/>
  <c r="E145" i="1"/>
  <c r="E153" i="1"/>
  <c r="E147" i="1"/>
  <c r="E148" i="1"/>
  <c r="E159" i="1"/>
  <c r="E163" i="1"/>
  <c r="E154" i="1"/>
  <c r="E161" i="1"/>
  <c r="E158" i="1"/>
  <c r="E149" i="1"/>
  <c r="E165" i="1"/>
  <c r="E152" i="1"/>
  <c r="E143" i="1"/>
  <c r="E84" i="1"/>
  <c r="E86" i="1"/>
  <c r="E62" i="1"/>
  <c r="E38" i="1"/>
  <c r="E60" i="1"/>
  <c r="E85" i="1"/>
  <c r="E47" i="1"/>
  <c r="E75" i="1"/>
  <c r="E42" i="1"/>
  <c r="E55" i="1"/>
  <c r="E36" i="1"/>
  <c r="E35" i="1"/>
  <c r="E78" i="1"/>
  <c r="E67" i="1"/>
  <c r="E41" i="1"/>
  <c r="E89" i="1"/>
  <c r="E91" i="1"/>
  <c r="E44" i="1"/>
  <c r="E83" i="1"/>
  <c r="E81" i="1"/>
  <c r="E80" i="1"/>
  <c r="E79" i="1"/>
  <c r="E77" i="1"/>
  <c r="E76" i="1"/>
  <c r="E74" i="1"/>
  <c r="E73" i="1"/>
  <c r="E72" i="1"/>
  <c r="E69" i="1"/>
  <c r="E66" i="1"/>
  <c r="E65" i="1"/>
  <c r="E63" i="1"/>
  <c r="E58" i="1"/>
  <c r="E57" i="1"/>
  <c r="E56" i="1"/>
  <c r="E54" i="1"/>
  <c r="E52" i="1"/>
  <c r="E48" i="1"/>
  <c r="E45" i="1"/>
  <c r="E46" i="1"/>
  <c r="E40" i="1"/>
  <c r="E37" i="1"/>
  <c r="E33" i="1"/>
  <c r="E32" i="1"/>
  <c r="E31" i="1"/>
  <c r="E30" i="1"/>
  <c r="E29" i="1"/>
  <c r="E28" i="1"/>
  <c r="E61" i="1"/>
  <c r="E27" i="1"/>
  <c r="E94" i="1"/>
  <c r="E87" i="1"/>
  <c r="E59" i="1"/>
  <c r="E51" i="1"/>
  <c r="E64" i="1"/>
  <c r="E82" i="1"/>
  <c r="E71" i="1"/>
  <c r="E92" i="1"/>
  <c r="E97" i="1"/>
  <c r="E34" i="1"/>
  <c r="E50" i="1"/>
  <c r="E43" i="1"/>
  <c r="E90" i="1"/>
  <c r="E39" i="1"/>
  <c r="E49" i="1"/>
  <c r="E68" i="1"/>
  <c r="E372" i="1" l="1"/>
  <c r="E366" i="1"/>
  <c r="E346" i="1"/>
  <c r="E369" i="1"/>
  <c r="E371" i="1"/>
  <c r="E363" i="1"/>
  <c r="E364" i="1"/>
  <c r="E349" i="1"/>
  <c r="E361" i="1"/>
  <c r="E358" i="1"/>
  <c r="E356" i="1"/>
  <c r="E350" i="1"/>
  <c r="E360" i="1"/>
  <c r="E367" i="1"/>
  <c r="E354" i="1"/>
  <c r="E365" i="1"/>
  <c r="E359" i="1"/>
  <c r="E370" i="1"/>
  <c r="E351" i="1"/>
  <c r="E362" i="1"/>
  <c r="E368" i="1"/>
  <c r="E355" i="1"/>
  <c r="E357" i="1"/>
  <c r="E348" i="1"/>
  <c r="E347" i="1"/>
  <c r="E353" i="1"/>
  <c r="E189" i="1"/>
  <c r="E208" i="1"/>
  <c r="E207" i="1"/>
  <c r="E200" i="1"/>
  <c r="E203" i="1"/>
  <c r="E173" i="1"/>
  <c r="E171" i="1"/>
  <c r="E194" i="1"/>
  <c r="E192" i="1"/>
  <c r="E180" i="1"/>
  <c r="E206" i="1"/>
  <c r="E209" i="1"/>
  <c r="E174" i="1"/>
  <c r="E195" i="1"/>
  <c r="E170" i="1"/>
  <c r="E204" i="1"/>
  <c r="E181" i="1"/>
  <c r="E188" i="1"/>
  <c r="E205" i="1"/>
  <c r="E182" i="1"/>
  <c r="E201" i="1"/>
  <c r="E169" i="1"/>
  <c r="E183" i="1"/>
  <c r="E187" i="1"/>
  <c r="E196" i="1"/>
  <c r="E193" i="1"/>
  <c r="E190" i="1"/>
  <c r="E197" i="1"/>
  <c r="E202" i="1"/>
  <c r="E186" i="1"/>
  <c r="E185" i="1"/>
  <c r="E168" i="1"/>
  <c r="E104" i="1" l="1"/>
  <c r="E140" i="1"/>
  <c r="E101" i="1"/>
  <c r="E117" i="1"/>
  <c r="E120" i="1"/>
  <c r="E131" i="1"/>
  <c r="E110" i="1"/>
  <c r="E137" i="1"/>
  <c r="E130" i="1"/>
  <c r="E123" i="1"/>
  <c r="E116" i="1"/>
  <c r="E125" i="1"/>
  <c r="E109" i="1"/>
  <c r="E118" i="1"/>
  <c r="E128" i="1"/>
  <c r="E126" i="1"/>
  <c r="E122" i="1"/>
  <c r="E121" i="1"/>
  <c r="E111" i="1"/>
  <c r="E100" i="1"/>
  <c r="E102" i="1"/>
  <c r="E139" i="1"/>
  <c r="E134" i="1"/>
  <c r="E103" i="1"/>
  <c r="E127" i="1"/>
  <c r="E112" i="1"/>
  <c r="E124" i="1"/>
  <c r="E22" i="1" l="1"/>
  <c r="E8" i="1"/>
  <c r="E11" i="1"/>
  <c r="E23" i="1"/>
  <c r="E14" i="1"/>
  <c r="E10" i="1"/>
  <c r="E24" i="1"/>
  <c r="E7" i="1"/>
  <c r="E9" i="1"/>
  <c r="E20" i="1"/>
  <c r="E15" i="1"/>
  <c r="E18" i="1"/>
  <c r="E13" i="1"/>
  <c r="E12" i="1"/>
  <c r="E21" i="1"/>
  <c r="E16" i="1"/>
  <c r="E17" i="1"/>
  <c r="E19" i="1"/>
</calcChain>
</file>

<file path=xl/sharedStrings.xml><?xml version="1.0" encoding="utf-8"?>
<sst xmlns="http://schemas.openxmlformats.org/spreadsheetml/2006/main" count="1225" uniqueCount="1072">
  <si>
    <t>Učebnice</t>
  </si>
  <si>
    <t>Biomedical Engineering &amp; Biomaterials</t>
  </si>
  <si>
    <t>Communication &amp; Signal Processing</t>
  </si>
  <si>
    <t>Computers &amp; Programming</t>
  </si>
  <si>
    <t>Electrical Engineering</t>
  </si>
  <si>
    <t>Environmental Engineering</t>
  </si>
  <si>
    <t xml:space="preserve">General Engineering </t>
  </si>
  <si>
    <t>Geo Sciences &amp; Geoinformatics</t>
  </si>
  <si>
    <t>Hydrology</t>
  </si>
  <si>
    <t>Material Science</t>
  </si>
  <si>
    <t>Mathematics &amp; Statistics</t>
  </si>
  <si>
    <t>Mechanical Engineering</t>
  </si>
  <si>
    <t>Nanoscience, Nanotechnology &amp; Nanomaterials</t>
  </si>
  <si>
    <t>Optics &amp; Lasers</t>
  </si>
  <si>
    <t>Physics &amp; Chemistry</t>
  </si>
  <si>
    <t>Power Engineering</t>
  </si>
  <si>
    <t>Safety Management &amp; Engineering</t>
  </si>
  <si>
    <t>Transport Engineering</t>
  </si>
  <si>
    <t>RF and Microwave Engineering</t>
  </si>
  <si>
    <t>Architecture, Design &amp; Civil Engineering</t>
  </si>
  <si>
    <t>Kod</t>
  </si>
  <si>
    <t>ISBN</t>
  </si>
  <si>
    <t>Název</t>
  </si>
  <si>
    <t>Cena</t>
  </si>
  <si>
    <t>Po slevě</t>
  </si>
  <si>
    <t>Kuba Libri, s.r.o.</t>
  </si>
  <si>
    <t>Ruská 972/94, 100 00 Praha 10</t>
  </si>
  <si>
    <t>jan.svec@kubalibri.cz</t>
  </si>
  <si>
    <t>www.kubalibri.cz</t>
  </si>
  <si>
    <t>Economics &amp; Management</t>
  </si>
  <si>
    <t>Knihovna ČVUT a Národní technická knihovna</t>
  </si>
  <si>
    <t>Polymer Science</t>
  </si>
  <si>
    <t>Robotics</t>
  </si>
  <si>
    <t xml:space="preserve">Autoři ČVUT </t>
  </si>
  <si>
    <t>Intellectual Property, Patents and Law</t>
  </si>
  <si>
    <t>NOV@ 2023 - Knižní novinky v technických oborech</t>
  </si>
  <si>
    <t>6. až 10.listopadu 2023</t>
  </si>
  <si>
    <r>
      <rPr>
        <sz val="11"/>
        <color indexed="8"/>
        <rFont val="Wingdings"/>
        <charset val="2"/>
      </rPr>
      <t>(</t>
    </r>
    <r>
      <rPr>
        <sz val="11"/>
        <color indexed="8"/>
        <rFont val="Arial Narrow"/>
        <family val="2"/>
        <charset val="238"/>
      </rPr>
      <t xml:space="preserve"> 606 959 563</t>
    </r>
  </si>
  <si>
    <t>Decision Making Under Uncertainty and Constraints</t>
  </si>
  <si>
    <t>Trends in Mathematical, Information and Data Sciences</t>
  </si>
  <si>
    <t>Fluorescence Spectroscopy and Microscopy in Biology</t>
  </si>
  <si>
    <t>Considerations of Territorial Planning, Space and Economic Activity in Global Economy</t>
  </si>
  <si>
    <t>Materials and Technologies of Modern Production</t>
  </si>
  <si>
    <t>Recent Microwave Technologies</t>
  </si>
  <si>
    <t>Informatics in Control, Automation and Robotics (ICINCO 2021)</t>
  </si>
  <si>
    <t>Gypsum: Sources, Uses and Properties</t>
  </si>
  <si>
    <t>Toeplitz Operators and Random Matrices</t>
  </si>
  <si>
    <t>[ECO]systems of Resilience Practices</t>
  </si>
  <si>
    <t>Deep Learning with Relational Logic Representations</t>
  </si>
  <si>
    <t>Biomedical and Other Applications of Soft Computing</t>
  </si>
  <si>
    <t>Recent Advances in Mechanics and Fluid-Structure Interaction with Applications</t>
  </si>
  <si>
    <t>Varikose: Diagnostik - Therapie - Begutachtung</t>
  </si>
  <si>
    <t>Structural and Functional Materials</t>
  </si>
  <si>
    <t>Zero Waste Biorefinery</t>
  </si>
  <si>
    <t>Plant Fibers, Their Composites and Applications</t>
  </si>
  <si>
    <t>Applied Methods in Design and Construction of Bridges, Highways and Roads</t>
  </si>
  <si>
    <t>Stadtparterre</t>
  </si>
  <si>
    <t>https://www.routledge.com/Trajectories-in-Architecture-Plan-Sensation-Temporality/Jasper/p/book/9780367444259</t>
  </si>
  <si>
    <t>Fundamentals of Radiation Biology</t>
  </si>
  <si>
    <t>Biopolymer-Based Films and Coatings</t>
  </si>
  <si>
    <t>Flexible and Wearable Sensors: Materials, Technologies and Challenges</t>
  </si>
  <si>
    <t>https://www.worldscientific.com/worldscibooks/10.1142/12884#t=aboutBook</t>
  </si>
  <si>
    <t>https://www.routledge.com/Biopolymer-Based-Films-and-Coatings-Trends-and-Challenges/Bangar-Kumar-Siroha/p/book/9781032293387</t>
  </si>
  <si>
    <t>Artificial Intelligence for Science</t>
  </si>
  <si>
    <t>Data Modeling for Sciences</t>
  </si>
  <si>
    <t>Deep Learning and Scientific Computing with R Torch</t>
  </si>
  <si>
    <t>Cryptocurrency - Concepts, Technology and Applications</t>
  </si>
  <si>
    <t>Game Writing Guide</t>
  </si>
  <si>
    <t>Data Visualization in Excel</t>
  </si>
  <si>
    <t>Decision Intelligence: Human-Machine Integration for Decision Making</t>
  </si>
  <si>
    <t>https://www.worldscientific.com/worldscibooks/10.1142/13123#t=aboutBook</t>
  </si>
  <si>
    <t>https://www.cambridge.org/cz/academic/subjects/physics/mathematical-methods/data-modeling-sciences-applications-basics-computations?format=HB</t>
  </si>
  <si>
    <t>https://www.routledge.com/Deep-Learning-and-Scientific-Computing-with-R-torch/Keydana/p/book/9781032231396</t>
  </si>
  <si>
    <t>https://www.routledge.com/Cryptocurrency-Concepts-Technology-and-Applications/Liebowitz/p/book/9781032324371</t>
  </si>
  <si>
    <t>https://www.routledge.com/The-Game-Writing-Guide-Get-Your-Dream-Job-and-Keep-It/Megill/p/book/9781032252360</t>
  </si>
  <si>
    <t>https://www.routledge.com/Data-Visualization-in-Excel-A-Guide-for-Beginners-Intermediates-and-Wonks/Schwabish/p/book/9781032343266</t>
  </si>
  <si>
    <t>https://www.routledge.com/Flexible-and-Wearable-Sensors-Materials-Technologies-and-Challenges/Gupta/p/book/9781032288178</t>
  </si>
  <si>
    <t>https://www.routledge.com/Decision-Intelligence-HumanMachine-Integration-for-Decision-Making/OCallaghan/p/book/9781032384092</t>
  </si>
  <si>
    <t>Atmospheric General Circulation</t>
  </si>
  <si>
    <t>Introduction to Environmental Data Science</t>
  </si>
  <si>
    <t>https://www.cambridge.org/cz/academic/subjects/earth-and-environmental-science/atmospheric-science-and-meteorology/atmospheric-general-circulation?format=HB</t>
  </si>
  <si>
    <t>https://www.routledge.com/Introduction-to-Environmental-Data-Science/Davis/p/book/9781032322186</t>
  </si>
  <si>
    <t>Electronics: Analog and Digital</t>
  </si>
  <si>
    <t>Fundamentals of Electronic Materials and Devices</t>
  </si>
  <si>
    <t>https://www.cambridge.org/cz/universitypress/subjects/physics/electronics-physicists/electronics-analog-and-digital?format=PB</t>
  </si>
  <si>
    <t>https://www.worldscientific.com/worldscibooks/10.1142/13131#t=aboutBook</t>
  </si>
  <si>
    <t>3D Printing: Fundamentals to Emerging Applications</t>
  </si>
  <si>
    <t>Technology and Sustainable Development</t>
  </si>
  <si>
    <t>https://www.routledge.com/3D-Printing-Fundamentals-to-Emerging-Applications/Gupta/p/book/9781032283999</t>
  </si>
  <si>
    <t>https://www.routledge.com/Technology-and-Sustainable-Development-The-Promise-and-Pitfalls-of-Techno-Solutionism/Saetra/p/book/9781032350561</t>
  </si>
  <si>
    <t>Dictionary of Geography</t>
  </si>
  <si>
    <t>Earth's Magnetic Field</t>
  </si>
  <si>
    <t>Atmospheric Thermodynamics</t>
  </si>
  <si>
    <t>https://global.oup.com/academic/product/a-dictionary-of-geography-9780192896391?prevNumResPerPage=20&amp;prevSortField=1&amp;sortField=8&amp;resultsPerPage=20&amp;start=0&amp;lang=en&amp;cc=us</t>
  </si>
  <si>
    <t>https://global.oup.com/academic/product/the-earths-magnetic-field-9780192862686?prevNumResPerPage=20&amp;prevSortField=1&amp;sortField=8&amp;resultsPerPage=20&amp;start=0&amp;lang=en&amp;cc=us</t>
  </si>
  <si>
    <t>https://global.oup.com/academic/product/atmospheric-thermodynamics-9780198872719?prevNumResPerPage=20&amp;prevSortField=1&amp;sortField=8&amp;resultsPerPage=20&amp;start=0&amp;lang=en&amp;cc=us</t>
  </si>
  <si>
    <t>Hydrology: Introduction</t>
  </si>
  <si>
    <t>Quantum Nature of Things</t>
  </si>
  <si>
    <t>Superatoms: Introduction</t>
  </si>
  <si>
    <t>https://www.routledge.com/The-Quantum-Nature-of-Things-How-Counting-Leads-to-the-Quantum-World/Robinson/p/book/9781032455464</t>
  </si>
  <si>
    <t>https://www.routledge.com/Superatoms-An-Introduction/Gaston/p/book/9781032417226</t>
  </si>
  <si>
    <t>https://www.routledge.com/Hayes-Principles-and-Methods-of-Toxicology/Hayes-Kobets/p/book/9781032467085</t>
  </si>
  <si>
    <t>Language of Symmetry</t>
  </si>
  <si>
    <t>Geometry for Artist</t>
  </si>
  <si>
    <t>Computational Linear Algebra with Applications and MATLAB® Computations</t>
  </si>
  <si>
    <t>Introduction to Number Theory</t>
  </si>
  <si>
    <t>https://www.routledge.com/The-Language-of-Symmetry/Rattigan-Noble-Hatta/p/book/9781032303949</t>
  </si>
  <si>
    <t>https://www.routledge.com/Geometry-for-the-Artist/Gorini/p/book/9780367628253</t>
  </si>
  <si>
    <t>https://www.routledge.com/Computational-Linear-Algebra-with-Applications-and-MATLAB-Computations/White/p/book/9781032302461</t>
  </si>
  <si>
    <t>https://www.routledge.com/Introduction-to-Number-Theory/Hunacek/p/book/9781032017204</t>
  </si>
  <si>
    <t>Introduction to Mechanics of Solid Materials</t>
  </si>
  <si>
    <t>https://global.oup.com/academic/product/introduction-to-mechanics-of-solid-materials-9780192866080?prevNumResPerPage=20&amp;prevSortField=1&amp;sortField=8&amp;resultsPerPage=20&amp;start=0&amp;lang=en&amp;cc=us</t>
  </si>
  <si>
    <t>3D Scanning for Advanced Manufacturing, Design and Construction</t>
  </si>
  <si>
    <t>Technology of Fluoropolymers: Concise Handbook</t>
  </si>
  <si>
    <t>https://www.routledge.com/Technology-of-Fluoropolymers-A-Concise-Handbook/Drobny-Ebnesajjad/p/book/9781032013602</t>
  </si>
  <si>
    <t>Metal-Air Batteries: Principles, Progress and Perspectives</t>
  </si>
  <si>
    <t>https://www.routledge.com/Metal-Air-Batteries-Principles-Progress-and-Perspectives/Gupta/p/book/9781032282084</t>
  </si>
  <si>
    <t>Advanced Concepts in Particle and Field Theory</t>
  </si>
  <si>
    <t>Beam Dynamics In High Energy Particle Accelerators</t>
  </si>
  <si>
    <t>Introduction to High Energy Physics</t>
  </si>
  <si>
    <t>Introduction to Particle Physics</t>
  </si>
  <si>
    <t>Application of Microbes in Environmental and Microbial Biotechnology</t>
  </si>
  <si>
    <t>*</t>
  </si>
  <si>
    <t>Nano-Strategies for Addressing Antimicrobial Resistance</t>
  </si>
  <si>
    <t>New and Future Developments in Microbial Biotechnology and Bioengineering</t>
  </si>
  <si>
    <t>Promising Antimicrobials from Natural Products</t>
  </si>
  <si>
    <t>Environmental Microbiology</t>
  </si>
  <si>
    <t>Omics for Environmental Engineering and Microbiology Systems</t>
  </si>
  <si>
    <t>Advances and Applications in Microbial Physiology</t>
  </si>
  <si>
    <t>Engines and Fuels for Future Transport</t>
  </si>
  <si>
    <t>Fundamentals of Railway Design</t>
  </si>
  <si>
    <t>High Speed Railway Track Dynamics</t>
  </si>
  <si>
    <t>200 Problems on Languages, Automata and Computation</t>
  </si>
  <si>
    <t>Digital Safety in Railway Transport</t>
  </si>
  <si>
    <t>Modern Trends and Research in Intermodal Transportation</t>
  </si>
  <si>
    <t>Public Transport Optimization</t>
  </si>
  <si>
    <t>Sustainable Rail Transport 4</t>
  </si>
  <si>
    <t>Technical Asset Management for Railway Transport</t>
  </si>
  <si>
    <t>TRANSBALTICA XII: Transportation Science and Technology</t>
  </si>
  <si>
    <t>TRANSBALTICA XIII: Transportation Science and Technology</t>
  </si>
  <si>
    <t>Urban Public Transport Systems Innovation in Fourth Industrial Revolution Era</t>
  </si>
  <si>
    <t>https://www.springer.com/gp/book/978-3-030-87122-2</t>
  </si>
  <si>
    <t>https://www.springer.com/gp/book/978-3-031-12443-3</t>
  </si>
  <si>
    <t>https://www.springer.com/gp/book/978-3-030-82097-8</t>
  </si>
  <si>
    <t>https://www.springer.com/gp/book/978-3-030-90031-1</t>
  </si>
  <si>
    <t>https://www.springer.com/gp/book/978-3-030-94776-7</t>
  </si>
  <si>
    <t>https://www.springer.com/gp/book/978-3-031-25862-6</t>
  </si>
  <si>
    <t>https://www.springer.com/gp/book/978-3-030-98719-0</t>
  </si>
  <si>
    <t>Genetic Programming</t>
  </si>
  <si>
    <t>Genetic Programming Theory and Practice XIX</t>
  </si>
  <si>
    <t>https://www.springer.com/gp/book/978-3-031-29572-0</t>
  </si>
  <si>
    <t>https://www.springer.com/gp/book/978-981-19-8459-4</t>
  </si>
  <si>
    <t>9781032356068</t>
  </si>
  <si>
    <t>9789811272004</t>
  </si>
  <si>
    <t>Advanced Materials for Biomedical Applications</t>
  </si>
  <si>
    <t>Bio-Nano Interface</t>
  </si>
  <si>
    <t>Engineered Biomaterials-progress And Prospects</t>
  </si>
  <si>
    <t>Engineered Living Materials</t>
  </si>
  <si>
    <t>Functional Biomaterials</t>
  </si>
  <si>
    <t>9781032406619</t>
  </si>
  <si>
    <t>9781839168024</t>
  </si>
  <si>
    <t>9781032243726</t>
  </si>
  <si>
    <t>Advances in Nanostructured Materials</t>
  </si>
  <si>
    <t>Biobased Materials</t>
  </si>
  <si>
    <t>Bio-Fiber Reinforced Composite Materials</t>
  </si>
  <si>
    <t>Carbon Nanothreads Materials</t>
  </si>
  <si>
    <t>Conductive Polymers and Their Composites</t>
  </si>
  <si>
    <t>Dynamics of Composite Materials</t>
  </si>
  <si>
    <t>Electron Microscopy in Science and Engineering</t>
  </si>
  <si>
    <t>Hydrogen in Engineering Metallic Materials</t>
  </si>
  <si>
    <t>Characterization Techniques for Nanomaterials</t>
  </si>
  <si>
    <t>Chemical Biology of Carbon</t>
  </si>
  <si>
    <t>Material Characterization Techniques and Applications</t>
  </si>
  <si>
    <t>Plant Fiber Reinforced Composites</t>
  </si>
  <si>
    <t>Polymer Based Bio-nanocomposites</t>
  </si>
  <si>
    <t>Specialty Polymers</t>
  </si>
  <si>
    <t>Thin Films</t>
  </si>
  <si>
    <t>9783110782806</t>
  </si>
  <si>
    <t>9783110724660</t>
  </si>
  <si>
    <t>9781032005454</t>
  </si>
  <si>
    <t>9781482233032</t>
  </si>
  <si>
    <t>Carbon Allotropes: Nanostructured Anti-Corrosive Materials</t>
  </si>
  <si>
    <t>Hybrid Composites: Processing, Characterization, and Applications</t>
  </si>
  <si>
    <t>Polymer Nanocomposites in Supercapacitors</t>
  </si>
  <si>
    <t>Understanding Surface and Thin Film Science</t>
  </si>
  <si>
    <t>9781032137148</t>
  </si>
  <si>
    <t>9781032111582</t>
  </si>
  <si>
    <t>9781032043081</t>
  </si>
  <si>
    <t>9781032063065</t>
  </si>
  <si>
    <t>9783110738445</t>
  </si>
  <si>
    <t>9781032146652</t>
  </si>
  <si>
    <t>Bast Fibers and Their Composites</t>
  </si>
  <si>
    <t>Biodegradable Polymers</t>
  </si>
  <si>
    <t>Carbon-Based Conductive Polymer Composites</t>
  </si>
  <si>
    <t>Composite Materials</t>
  </si>
  <si>
    <t>Fiber Reinforced Polymeric Materials and Sustainable Structures</t>
  </si>
  <si>
    <t>Materials Chemistry</t>
  </si>
  <si>
    <t>Natural Fiber Composites</t>
  </si>
  <si>
    <t>Percolation, Scaling, and Relaxation in Polymer Dielectrics</t>
  </si>
  <si>
    <t>Polymer Engineering</t>
  </si>
  <si>
    <t>Polymeric Biomaterials</t>
  </si>
  <si>
    <t>9781032071367</t>
  </si>
  <si>
    <t>4D Imaging to 4D Printing</t>
  </si>
  <si>
    <t>9781839167805</t>
  </si>
  <si>
    <t>Activated Carbon: Progress and Applications</t>
  </si>
  <si>
    <t>Advanced Materials</t>
  </si>
  <si>
    <t>Advances in Engine Tribology</t>
  </si>
  <si>
    <t>Advances in Material Science and Metallurgy</t>
  </si>
  <si>
    <t>Advances in Powder and Ceramic Materials Science 2023</t>
  </si>
  <si>
    <t>Advances in Processing of Lightweight Metal Alloys and Composites</t>
  </si>
  <si>
    <t>Bamboo Science and Technology</t>
  </si>
  <si>
    <t>Bioceramics, Biomimetic and Other Compatible Materials Features for Medical Applications</t>
  </si>
  <si>
    <t>9781501523359</t>
  </si>
  <si>
    <t>Biofabrication</t>
  </si>
  <si>
    <t>Crystalline Metal Oxide Catalysts</t>
  </si>
  <si>
    <t>9781946850102</t>
  </si>
  <si>
    <t>Diamond: Genesis, Mineralogy and Geochemistry</t>
  </si>
  <si>
    <t>9781032038575</t>
  </si>
  <si>
    <t>Diamond-Like Carbon Coatings</t>
  </si>
  <si>
    <t>9789811270949</t>
  </si>
  <si>
    <t>Energy Materials</t>
  </si>
  <si>
    <t>9783110992748</t>
  </si>
  <si>
    <t>Fiber Materials: Design, Fabrication and Applications</t>
  </si>
  <si>
    <t>Fibers</t>
  </si>
  <si>
    <t>From Intrinsic to Extrinsic Design of Lithium-Ion Battery Layered Oxide Cathode Material Via Doping Strategies</t>
  </si>
  <si>
    <t>9783110738377</t>
  </si>
  <si>
    <t>Glasses and Glass-Ceramics</t>
  </si>
  <si>
    <t>High Entropy Materials</t>
  </si>
  <si>
    <t>9781685079758</t>
  </si>
  <si>
    <t>Magnesium Alloys: Advances in Research and Applications</t>
  </si>
  <si>
    <t>9783035622461</t>
  </si>
  <si>
    <t>Materials Encyclopedia for Creatives</t>
  </si>
  <si>
    <t>9789814968171</t>
  </si>
  <si>
    <t>Nanocomposites</t>
  </si>
  <si>
    <t>Plasma Modification of Polyolefins</t>
  </si>
  <si>
    <t>9781032384191</t>
  </si>
  <si>
    <t>Rheology Applied in Polymer Processing</t>
  </si>
  <si>
    <t>9781032038612</t>
  </si>
  <si>
    <t>Smart 3D Nanoprinting</t>
  </si>
  <si>
    <t>9781032055015</t>
  </si>
  <si>
    <t>Surface Engineering</t>
  </si>
  <si>
    <t>Tribological Technology in Sheet Metal Forming</t>
  </si>
  <si>
    <t>9789814267342</t>
  </si>
  <si>
    <t>Science and Applications of Nanoparticles</t>
  </si>
  <si>
    <t>Composites from Aquatic Environment</t>
  </si>
  <si>
    <t>Band Structure of Cubic Hydrides</t>
  </si>
  <si>
    <t>9781032372754</t>
  </si>
  <si>
    <t>9781032372778</t>
  </si>
  <si>
    <t>9781032071244</t>
  </si>
  <si>
    <t>5G New Radio Non-Orthogonal Multiple Access</t>
  </si>
  <si>
    <t>Channel Coding in 5G New Radio</t>
  </si>
  <si>
    <t>Mobile Radio Communications and 5G Networks</t>
  </si>
  <si>
    <t>Receiver Design for High Spectral Efficiency Communication Systems in Beyond 5G</t>
  </si>
  <si>
    <t>Driving 5G Mobile Communications with Artificial Intelligence towards 6G</t>
  </si>
  <si>
    <t>Characterization of Laminated Safety Glass Interlayers</t>
  </si>
  <si>
    <t>Advances in Glass Research</t>
  </si>
  <si>
    <t>9780367501259</t>
  </si>
  <si>
    <t>Modern Applied Fracture Mechanics</t>
  </si>
  <si>
    <t>9781914124341</t>
  </si>
  <si>
    <t>21st Century Houses</t>
  </si>
  <si>
    <t>9781032286785</t>
  </si>
  <si>
    <t>History of Architectural Modelmaking in Britain</t>
  </si>
  <si>
    <t>9780367749736</t>
  </si>
  <si>
    <t>Alvar Aalto and Future of Architecture</t>
  </si>
  <si>
    <t>9789004529113</t>
  </si>
  <si>
    <t>9781914124853</t>
  </si>
  <si>
    <t>9783035623253</t>
  </si>
  <si>
    <t>9781847013323</t>
  </si>
  <si>
    <t>9781350148222</t>
  </si>
  <si>
    <t>Bamboo and Sustainable Construction</t>
  </si>
  <si>
    <t>9783110654066</t>
  </si>
  <si>
    <t>9783205213345</t>
  </si>
  <si>
    <t>9789004516793</t>
  </si>
  <si>
    <t>9783035621532</t>
  </si>
  <si>
    <t>Conserving 20th-Century Architecture</t>
  </si>
  <si>
    <t>9783035626650</t>
  </si>
  <si>
    <t>9783035625912</t>
  </si>
  <si>
    <t>9783035626247</t>
  </si>
  <si>
    <t>9781474463072</t>
  </si>
  <si>
    <t>Domestic Architecture, Literature and Sexual Imaginary in Europe, 1850-1930</t>
  </si>
  <si>
    <t>9781350166110</t>
  </si>
  <si>
    <t>9781630574857</t>
  </si>
  <si>
    <t>Drawing and Detailing with SOLIDWORKS 2022</t>
  </si>
  <si>
    <t>9781032034812</t>
  </si>
  <si>
    <t>Early and Unpublished Writings of Christopher Alexander</t>
  </si>
  <si>
    <t>9781032010762</t>
  </si>
  <si>
    <t>Environment-Behavior Studies for Healthcare Design</t>
  </si>
  <si>
    <t>9781788315067</t>
  </si>
  <si>
    <t>9783868597400</t>
  </si>
  <si>
    <t>9781350326163</t>
  </si>
  <si>
    <t>9783035603323</t>
  </si>
  <si>
    <t>9783955535971</t>
  </si>
  <si>
    <t>Grüne Fassaden</t>
  </si>
  <si>
    <t>9783422987630</t>
  </si>
  <si>
    <t>9783955535872</t>
  </si>
  <si>
    <t>9781527589520</t>
  </si>
  <si>
    <t>9783035623765</t>
  </si>
  <si>
    <t>Innovations in Green Urbanization and Alternative Renewable Energy</t>
  </si>
  <si>
    <t>9781350280366</t>
  </si>
  <si>
    <t>Karl Langer: Modern Architect and Migrant in Australian Tropics</t>
  </si>
  <si>
    <t>9781350244276</t>
  </si>
  <si>
    <t>Kay Fisker: Works and Ideas in Danish Modern Architecture</t>
  </si>
  <si>
    <t>9783035624885</t>
  </si>
  <si>
    <t>9781350235861</t>
  </si>
  <si>
    <t>9780367556518</t>
  </si>
  <si>
    <t>Neorealist Architecture</t>
  </si>
  <si>
    <t>9783035626186</t>
  </si>
  <si>
    <t>9783035626285</t>
  </si>
  <si>
    <t>9789463724944</t>
  </si>
  <si>
    <t>9781032286471</t>
  </si>
  <si>
    <t>Renewable Energy Systems for Building Designers</t>
  </si>
  <si>
    <t>9789463721851</t>
  </si>
  <si>
    <t>Self-Healing Construction Materials</t>
  </si>
  <si>
    <t>9781032121659</t>
  </si>
  <si>
    <t>Spatial Transparency in Architecture</t>
  </si>
  <si>
    <t>Street-Level Architecture</t>
  </si>
  <si>
    <t>9781032366517</t>
  </si>
  <si>
    <t>9781859469491</t>
  </si>
  <si>
    <t>9781316511015</t>
  </si>
  <si>
    <t>Villa Farnesina: Palace of Venus in Renaissance Rome</t>
  </si>
  <si>
    <t>Thinking Through Twentieth-Century Architecture</t>
  </si>
  <si>
    <t>Landscapes and Environments of Middle Ages</t>
  </si>
  <si>
    <t>Routledge Handbook of Urban Landscape Research</t>
  </si>
  <si>
    <t>Signal Processing and Machine Learning Theory</t>
  </si>
  <si>
    <t>https://shop.elsevier.com/books/signal-processing-and-machine-learning-theory/diniz/978-0-323-91772-8</t>
  </si>
  <si>
    <t>How Circuits Work</t>
  </si>
  <si>
    <t>https://link.springer.com/book/10.1007/978-3-031-34934-8?utm_medium=catalog&amp;utm_source=sn-bks&amp;utm_campaign=search_tool&amp;utm_content=online_result_list</t>
  </si>
  <si>
    <t>Digital Image Processing with C++</t>
  </si>
  <si>
    <t>https://www.routledge.com/Digital-Image-Processing-with-C-Implementing-Reference-Algorithms-with/Tschumperle-Tilmant-Barra/p/book/9781032347530</t>
  </si>
  <si>
    <t>6G Wireless: Communication Paradigm Beyond 2030</t>
  </si>
  <si>
    <t>https://www.routledge.com/6G-Wireless-The-Communication-Paradigm-Beyond-2030/Tariq-Khandaker-Ansari/p/book/9781032251738</t>
  </si>
  <si>
    <t>Introduction to Image Acquisition and Display Technologies</t>
  </si>
  <si>
    <t>https://www.routledge.com/Introduction-to-Image-Acquisition-and-Display-Technologies-Photon-manipulation/Fujieda/p/book/9781032429311</t>
  </si>
  <si>
    <t>https://www.routledge.com/Electronic-Devices-and-Circuit-Fundamentals/Patrick-Fardo-Richardson-Chandra/p/book/9788770227414</t>
  </si>
  <si>
    <t>Electronic Devices and Circuit Fundamentals</t>
  </si>
  <si>
    <t>Electronics for Scientists</t>
  </si>
  <si>
    <t>https://www.routledge.com/Electronics-for-Scientists/Santavicca/p/book/9781032528137</t>
  </si>
  <si>
    <t>Healthcare Industry 4.0: Computer Vision-Aided Data Analytics</t>
  </si>
  <si>
    <t>https://www.routledge.com/Healthcare-Industry-40-Computer-Vision-Aided-Data-Analytics/Karthikeyan-Katina-Rajagopal/p/book/9781032385150</t>
  </si>
  <si>
    <t>https://www.cambridge.org/cz/universitypress/subjects/computer-science/programming-languages-and-applied-logic/200-problems-languages-automata-and-computation?format=PB</t>
  </si>
  <si>
    <t>https://www.cambridge.org/cz/universitypress/subjects/engineering/communications-and-signal-processing/deep-learning-biomedical-image-reconstruction?format=HB</t>
  </si>
  <si>
    <t>Deep Learning for Biomedical Image Reconstruction</t>
  </si>
  <si>
    <t>https://www.cambridge.org/cz/universitypress/subjects/mathematics/computational-science/python-scientists-3rd-edition?format=PB</t>
  </si>
  <si>
    <t>Python for Scientists</t>
  </si>
  <si>
    <t>https://www.cambridge.org/cz/universitypress/subjects/computer-science/pattern-recognition-and-machine-learning/mathematical-analysis-machine-learning-algorithms?format=HB</t>
  </si>
  <si>
    <t>Mathematical Analysis of Machine Learning Algorithms</t>
  </si>
  <si>
    <t>Artificial Intelligence: Foundations of Computational Agents</t>
  </si>
  <si>
    <t>https://www.cambridge.org/cz/universitypress/subjects/computer-science/artificial-intelligence-and-natural-language-processing/artificial-intelligence-foundations-computational-agents-3rd-edition?format=HB</t>
  </si>
  <si>
    <t>Introduction to Proofs and Proof Strategies</t>
  </si>
  <si>
    <t>https://www.cambridge.org/cz/universitypress/subjects/mathematics/logic-categories-and-sets/introduction-proofs-and-proof-strategies?format=PB</t>
  </si>
  <si>
    <t>Pearls of Algorithm Engineering</t>
  </si>
  <si>
    <t>https://www.cambridge.org/cz/universitypress/subjects/computer-science/algorithmics-complexity-computer-algebra-and-computational-g/pearls-algorithm-engineering?format=HB</t>
  </si>
  <si>
    <t>Joy with Java</t>
  </si>
  <si>
    <t>https://www.cambridge.org/cz/universitypress/subjects/computer-science/programming-languages-and-applied-logic/joy-java-fundamentals-object-oriented-programming?format=PB</t>
  </si>
  <si>
    <t>Handbook of Augmented Reality Training Design Principles</t>
  </si>
  <si>
    <t>https://www.cambridge.org/cz/universitypress/subjects/psychology/applied-psychology/handbook-augmented-reality-training-design-principles?format=PB</t>
  </si>
  <si>
    <t>Information-Theoretic Cryptography</t>
  </si>
  <si>
    <t>https://www.cambridge.org/cz/universitypress/subjects/engineering/communications-and-signal-processing/information-theoretic-cryptography?format=HB</t>
  </si>
  <si>
    <t>Random Graphs and Networks: First Course</t>
  </si>
  <si>
    <t>https://www.cambridge.org/cz/universitypress/subjects/mathematics/discrete-mathematics-information-theory-and-coding/random-graphs-and-networks-first-course?format=PB</t>
  </si>
  <si>
    <t>Introduction to Parallel Programming</t>
  </si>
  <si>
    <t>https://www.cambridge.org/cz/universitypress/subjects/computer-science/scientific-computing-scientific-software/introduction-parallel-programming?format=PB</t>
  </si>
  <si>
    <t>Introduction to Applied Geophysics</t>
  </si>
  <si>
    <t>https://www.cambridge.org/cz/universitypress/subjects/earth-and-environmental-science/solid-earth-geophysics/introduction-applied-geophysics-exploring-shallow-subsurface?format=PB</t>
  </si>
  <si>
    <t>Computing Climate</t>
  </si>
  <si>
    <t>https://www.cambridge.org/cz/universitypress/subjects/computer-science/computing-and-society/computing-climate-how-we-know-what-we-know-about-climate-change?format=PB</t>
  </si>
  <si>
    <t>https://www.routledge.com/Omics-for-Environmental-Engineering-and-Microbiology-Systems/Kumar-Garg-Kumar-Biswas/p/book/9781032162836</t>
  </si>
  <si>
    <t>https://link.springer.com/book/10.1007/978-3-662-66547-3?utm_medium=catalog&amp;utm_source=sn-bks&amp;utm_campaign=search_tool&amp;utm_content=online_result_list</t>
  </si>
  <si>
    <t>Data Science for Geosciences</t>
  </si>
  <si>
    <t>https://www.cambridge.org/cz/universitypress/subjects/earth-and-environmental-science/earth-science-general-interest/data-science-geosciences?format=PB</t>
  </si>
  <si>
    <t>https://www.cambridge.org/cz/universitypress/subjects/earth-and-environmental-science/hydrology-hydrogeology-and-water-resources/hydrology-introduction-2nd-edition?format=HB</t>
  </si>
  <si>
    <t>Rotation Sensing with Large Ring Lasers</t>
  </si>
  <si>
    <t>https://www.cambridge.org/cz/universitypress/subjects/earth-and-environmental-science/remote-sensing-and-gis/rotation-sensing-large-ring-lasers-applications-geophysics-and-geodesy?format=HB</t>
  </si>
  <si>
    <t>Theory of Machines and Mechanisms</t>
  </si>
  <si>
    <t>https://www.cambridge.org/cz/universitypress/subjects/engineering/solid-mechanics-and-materials/theory-machines-and-mechanisms-6th-edition?format=HB</t>
  </si>
  <si>
    <t>Principles of Power Electronics</t>
  </si>
  <si>
    <t>https://www.cambridge.org/cz/universitypress/subjects/engineering/energy-technology/principles-power-electronics-2nd-edition?format=HB</t>
  </si>
  <si>
    <t>Dynamics of Flexible Aircraft</t>
  </si>
  <si>
    <t>https://www.cambridge.org/cz/universitypress/subjects/engineering/aerospace-engineering/dynamics-flexible-aircraft-coupled-flight-mechanics-aeroelasticity-and-control?format=HB</t>
  </si>
  <si>
    <t>Computational Design of Engineering Materials</t>
  </si>
  <si>
    <t>https://www.cambridge.org/cz/universitypress/subjects/engineering/materials-science/computational-design-engineering-materials-fundamentals-and-case-studies?format=HB</t>
  </si>
  <si>
    <t>Mechanics of Fluids</t>
  </si>
  <si>
    <t>https://www.cambridge.org/cz/universitypress/subjects/physics/particle-physics-and-nuclear-physics/advanced-concepts-particle-and-field-theory-1?format=PB</t>
  </si>
  <si>
    <t>https://www.worldscientific.com/worldscibooks/10.1142/13333#t=aboutBook</t>
  </si>
  <si>
    <t>https://www.worldscientific.com/worldscibooks/10.1142/13243#t=aboutBook</t>
  </si>
  <si>
    <t>https://www.worldscientific.com/worldscibooks/10.1142/12922#t=aboutBook</t>
  </si>
  <si>
    <t>https://www.cambridge.org/cz/universitypress/subjects/engineering/thermal-fluids-engineering/mechanics-fluids?format=HB</t>
  </si>
  <si>
    <t>Dynamic Systems and Control Engineering</t>
  </si>
  <si>
    <t>https://www.cambridge.org/cz/universitypress/subjects/engineering/control-systems-and-optimization/dynamic-systems-and-control-engineering?format=HB</t>
  </si>
  <si>
    <t>Quantum Mechanics in Nanoscience and Engineering</t>
  </si>
  <si>
    <t>https://www.cambridge.org/cz/universitypress/subjects/physics/condensed-matter-physics-nanoscience-and-mesoscopic-physics/quantum-mechanics-nanoscience-and-engineering?format=HB</t>
  </si>
  <si>
    <t>https://link.springer.com/book/10.1007/978-3-031-10220-2?utm_medium=catalog&amp;utm_source=sn-bks&amp;utm_campaign=search_tool&amp;utm_content=online_result_list</t>
  </si>
  <si>
    <t>https://www.routledge.com/Science-and-Applications-of-Nanoparticles/Ahmed-Nourafkan/p/book/9789814267342</t>
  </si>
  <si>
    <t>https://www.cambridge.org/cz/universitypress/subjects/engineering/communications-and-signal-processing/introduction-digital-communications?format=HB</t>
  </si>
  <si>
    <t>Introduction to Digital Communications</t>
  </si>
  <si>
    <t>Lidar Engineering</t>
  </si>
  <si>
    <t>https://www.cambridge.org/cz/universitypress/subjects/engineering/electronic-optoelectronic-devices-and-nanotechnology/lidar-engineering-introduction-basic-principles?format=HB</t>
  </si>
  <si>
    <t>Physics of Charged Macromolecules</t>
  </si>
  <si>
    <t>https://www.cambridge.org/cz/universitypress/subjects/engineering/materials-science/physics-charged-macromolecules-synthetic-and-biological-systems?format=HB</t>
  </si>
  <si>
    <t>Structural Dynamics</t>
  </si>
  <si>
    <t>https://www.cambridge.org/cz/universitypress/subjects/engineering/aerospace-engineering/structural-dynamics-theory-and-applications-aerospace-and-mechanical-engineering-volume-50?format=HB</t>
  </si>
  <si>
    <t>Sustainable Energy</t>
  </si>
  <si>
    <t>https://www.cambridge.org/cz/universitypress/subjects/engineering/energy-technology/sustainable-energy-engineering-fundamentals-and-applications?format=HB</t>
  </si>
  <si>
    <t>Experimental Techniques in Magnetism and Magnetic Materials</t>
  </si>
  <si>
    <t>https://www.cambridge.org/cz/universitypress/subjects/physics/condensed-matter-physics-nanoscience-and-mesoscopic-physics/experimental-techniques-magnetism-and-magnetic-materials?format=HB</t>
  </si>
  <si>
    <t>https://shop.elsevier.com/books/eco-systems-of-resilience-practices/colucci/978-0-12-819198-9</t>
  </si>
  <si>
    <t>https://www.intechopen.com/books/10984</t>
  </si>
  <si>
    <t>https://link.springer.com/book/10.1007/978-3-031-08580-2?utm_medium=catalog&amp;utm_source=sn-bks&amp;utm_campaign=search_tool&amp;utm_content=online_result_list</t>
  </si>
  <si>
    <t>https://www.igi-global.com/book/considerations-territorial-planning-space-economic/298698</t>
  </si>
  <si>
    <t>https://link.springer.com/book/10.1007/978-3-031-16415-6?utm_medium=catalog&amp;utm_source=sn-bks&amp;utm_campaign=search_tool&amp;utm_content=online_result_list</t>
  </si>
  <si>
    <t>https://www.iospress.com/catalog/books/deep-learning-with-relational-logic-representations</t>
  </si>
  <si>
    <t>https://link.springer.com/book/10.1007/978-3-031-30362-3?utm_medium=catalog&amp;utm_source=sn-bks&amp;utm_campaign=search_tool&amp;utm_content=online_result_list</t>
  </si>
  <si>
    <t>https://novapublishers.com/shop/gypsum-sources-uses-and-properties/</t>
  </si>
  <si>
    <t>https://link.springer.com/book/10.1007/978-3-031-26474-0?utm_medium=catalog&amp;utm_source=sn-bks&amp;utm_campaign=search_tool&amp;utm_content=online_result_list</t>
  </si>
  <si>
    <t>https://www.scientific.net/book/materials-and-technologies-in-modern-production/978-3-0364-1107-1</t>
  </si>
  <si>
    <t>https://shop.elsevier.com/books/plant-fibers-their-composites-and-applications/mavinkere-rangappa/978-0-12-824528-6</t>
  </si>
  <si>
    <t>https://link.springer.com/book/10.1007/978-3-031-14324-3?utm_medium=catalog&amp;utm_source=sn-bks&amp;utm_campaign=search_tool&amp;utm_content=online_result_list</t>
  </si>
  <si>
    <t>https://www.intechopen.com/books/11145</t>
  </si>
  <si>
    <t>https://www.scientific.net/book/structural-and-functional-materials/978-3-0364-1106-4</t>
  </si>
  <si>
    <t>https://link.springer.com/book/10.1007/978-3-031-13851-5?utm_medium=catalog&amp;utm_source=sn-bks&amp;utm_campaign=search_tool&amp;utm_content=online_result_list</t>
  </si>
  <si>
    <t>https://link.springer.com/book/10.1007/978-3-031-04137-2?utm_medium=catalog&amp;utm_source=sn-bks&amp;utm_campaign=search_tool&amp;utm_content=online_result_list</t>
  </si>
  <si>
    <t>https://link.springer.com/book/10.1007/978-3-662-59117-8?utm_medium=catalog&amp;utm_source=sn-bks&amp;utm_campaign=search_tool&amp;utm_content=online_result_list</t>
  </si>
  <si>
    <t>https://link.springer.com/book/10.1007/978-981-16-8682-5?utm_medium=catalog&amp;utm_source=sn-bks&amp;utm_campaign=search_tool&amp;utm_content=online_result_list</t>
  </si>
  <si>
    <t>https://www.cambridgescholars.com/product/978-1-5275-9224-7</t>
  </si>
  <si>
    <t>https://link.springer.com/book/10.1007/978-981-16-2225-0?utm_medium=catalog&amp;utm_source=sn-bks&amp;utm_campaign=search_tool&amp;utm_content=online_result_list</t>
  </si>
  <si>
    <t>CDBB: Advances in Composting and Vermicomposting Technology</t>
  </si>
  <si>
    <t>CDBB Membrane Technology for Sustainable Water and Energy Management</t>
  </si>
  <si>
    <t>CDBB Microplastics and Nanoplastics</t>
  </si>
  <si>
    <t>https://shop.elsevier.com/books/new-and-future-developments-in-microbial-biotechnology-and-bioengineering/rai/978-0-323-99890-1</t>
  </si>
  <si>
    <t>https://link.springer.com/book/10.1007/978-3-030-83504-0?utm_medium=catalog&amp;utm_source=sn-bks&amp;utm_campaign=search_tool&amp;utm_content=online_result_list</t>
  </si>
  <si>
    <t>https://www.wiley.com/en-ie/3D+Scanning+for+Advanced+Manufacturing%2C+Design%2C+and+Construction-p-9781119758518</t>
  </si>
  <si>
    <t>https://link.springer.com/book/10.1007/978-3-030-96133-6?utm_medium=catalog&amp;utm_source=sn-bks&amp;utm_campaign=search_tool&amp;utm_content=online_result_list</t>
  </si>
  <si>
    <t>https://link.springer.com/book/10.1007/978-981-16-8717-4?utm_medium=catalog&amp;utm_source=sn-bks&amp;utm_campaign=search_tool&amp;utm_content=online_result_list</t>
  </si>
  <si>
    <t>https://link.springer.com/book/10.1007/978-3-031-24030-0?utm_medium=catalog&amp;utm_source=sn-bks&amp;utm_campaign=search_tool&amp;utm_content=online_result_list</t>
  </si>
  <si>
    <t>https://link.springer.com/book/10.1007/978-981-16-4593-8?utm_medium=catalog&amp;utm_source=sn-bks&amp;utm_campaign=search_tool&amp;utm_content=online_result_list</t>
  </si>
  <si>
    <t>Analysis of Gothic Architecture</t>
  </si>
  <si>
    <t>https://brill.com/display/title/63671?rskey=SF9IiZ&amp;result=1</t>
  </si>
  <si>
    <t>Architect: Evolving Story of Profession</t>
  </si>
  <si>
    <t>Architects and Engineers</t>
  </si>
  <si>
    <t>https://www.degruyter.com/document/doi/10.1515/9783035623260/html</t>
  </si>
  <si>
    <t>Architecture and Politics in Africa</t>
  </si>
  <si>
    <t>Architecture and Retrenchment</t>
  </si>
  <si>
    <t>https://www.bloomsbury.com/uk/architecture-and-retrenchment-9781350148222/</t>
  </si>
  <si>
    <t>Architecture Drawing Book</t>
  </si>
  <si>
    <t>Between Solidarity and Economic Constraints</t>
  </si>
  <si>
    <t>Brutalismus in Österreich 1960--1980</t>
  </si>
  <si>
    <t>Building between Eastern and Western Mediterranean Lands</t>
  </si>
  <si>
    <t>Building with Paper</t>
  </si>
  <si>
    <t>Constructing Architecture</t>
  </si>
  <si>
    <t>Denise Scott Brown in Other Eyes</t>
  </si>
  <si>
    <t>Domesticity Under Siege</t>
  </si>
  <si>
    <t>Efficient and Sustainable Wood-Based Constructions</t>
  </si>
  <si>
    <t>From Byzantine to Norman Italy</t>
  </si>
  <si>
    <t>Gelebte Utopie</t>
  </si>
  <si>
    <t>German Colonialism in Africa and Its Legacies</t>
  </si>
  <si>
    <t>Growing Architecture</t>
  </si>
  <si>
    <t>Housing Poor on African Continent</t>
  </si>
  <si>
    <t>Inhabited Machines</t>
  </si>
  <si>
    <t>Linke Waffe Kunst</t>
  </si>
  <si>
    <t>Making Arctic City</t>
  </si>
  <si>
    <t>Modernising Post-War France</t>
  </si>
  <si>
    <t>Open(ing) Spaces</t>
  </si>
  <si>
    <t>Pionierinnen der Wiener Architektur</t>
  </si>
  <si>
    <t>Rebuilding Cities and Citizens</t>
  </si>
  <si>
    <t>River Cities in Asia</t>
  </si>
  <si>
    <t>Sverre Fehn and City</t>
  </si>
  <si>
    <t>Trajectories in Architecture</t>
  </si>
  <si>
    <t>Holzbauten S, M, L / Timber Buildings S, M, L</t>
  </si>
  <si>
    <t>https://www.degruyter.com/document/doi/10.11129/9783955535889/html</t>
  </si>
  <si>
    <t>https://www.degruyter.com/document/isbn/9783422987630/html</t>
  </si>
  <si>
    <t>Hans Scharoun. Architektur auf Papier</t>
  </si>
  <si>
    <t>https://www.aup.nl/en/book/9789463721851/river-cities-in-asia</t>
  </si>
  <si>
    <t>https://www.routledge.com/Routledge-Handbook-of-Urban-Landscape-Research/Bishop-Corkery/p/book/9780367625252</t>
  </si>
  <si>
    <t>9780367486105</t>
  </si>
  <si>
    <t>https://www.routledge.com/Street-Level-Architecture-The-Past-Present-and-Future-of-Interactive-Frontages/Kickert-Karssenberg/p/book/9780367486105</t>
  </si>
  <si>
    <t>9781032156125</t>
  </si>
  <si>
    <t>https://www.routledge.com/Thinking-Through-Twentieth-Century-Architecture/Ray/p/book/9781032156118</t>
  </si>
  <si>
    <t>https://www.cambridge.org/cz/universitypress/subjects/arts-theatre-culture/western-art/villa-farnesina-palace-venus-renaissance-rome?format=HB</t>
  </si>
  <si>
    <t>https://www.bloomsbury.com/uk/from-byzantine-to-norman-italy-9781788315067/</t>
  </si>
  <si>
    <t>https://www.degruyter.com/document/doi/10.1515/9783868598049/html</t>
  </si>
  <si>
    <t>https://www.bloomsbury.com/uk/german-colonialism-in-africa-and-its-legacies-9781350326163/</t>
  </si>
  <si>
    <t>https://www.degruyter.com/document/doi/10.1515/9783035603392/html</t>
  </si>
  <si>
    <t>https://www.degruyter.com/document/doi/10.11129/9783955535988/html</t>
  </si>
  <si>
    <t>https://www.cambridgescholars.com/product/978-1-5275-8952-0</t>
  </si>
  <si>
    <t>https://www.degruyter.com/document/doi/10.1515/9783035623772/html</t>
  </si>
  <si>
    <t>https://www.bloomsbury.com/uk/karl-langer-9781350280366/</t>
  </si>
  <si>
    <t>https://www.bloomsbury.com/uk/kay-fisker-9781350244276/</t>
  </si>
  <si>
    <t>https://www.routledge.com/Landscapes-and-Environments-of-the-Middle-Ages/Bintley-Franklin/p/book/9780367640729</t>
  </si>
  <si>
    <t>https://www.degruyter.com/document/doi/10.1515/9783035624892/html</t>
  </si>
  <si>
    <t>https://www.bloomsbury.com/uk/making-the-arctic-city-9781350235861/</t>
  </si>
  <si>
    <t>https://www.routledge.com/Neorealist-Architecture-Aesthetics-of-Dwelling-in-Postwar-Italy/Escudero/p/book/9781032235073</t>
  </si>
  <si>
    <t>9781032235042</t>
  </si>
  <si>
    <t>https://www.degruyter.com/document/doi/10.1515/9783035626322/html</t>
  </si>
  <si>
    <t>https://www.degruyter.com/document/isbn/9783035626285/html</t>
  </si>
  <si>
    <t>https://www.aup.nl/en/book/9789048552702/rebuilding-cities-and-citizens</t>
  </si>
  <si>
    <t>https://www.degruyter.com/document/doi/10.1515/9783986120337/html</t>
  </si>
  <si>
    <t>https://www.degruyter.com/document/doi/10.1515/9783110658491/html</t>
  </si>
  <si>
    <t>https://www.vandenhoeck-ruprecht-verlage.com/themen-entdecken/kunst-und-architektur/architektur/57678/brutalismus-in-oesterreich-1960-1980</t>
  </si>
  <si>
    <t>https://brill.com/display/title/62415?rskey=EXyvcn&amp;result=1</t>
  </si>
  <si>
    <t>https://www.degruyter.com/document/doi/10.1515/9783035621662/html</t>
  </si>
  <si>
    <t>https://www.bloomsbury.com/uk/domesticity-under-siege-9781350166110/</t>
  </si>
  <si>
    <t>https://www.degruyter.com/document/isbn/9783035626650/html</t>
  </si>
  <si>
    <t>DMAA - Non Endless Space</t>
  </si>
  <si>
    <t>https://www.degruyter.com/document/doi/10.1515/9783035625936/html</t>
  </si>
  <si>
    <t>https://www.degruyter.com/document/doi/10.1515/9783035626254/html</t>
  </si>
  <si>
    <t>https://www.routledge.com/Systems-Engineering-Influencing-Our-Planet-and-Reengineering-Our-Actions/Badiru/p/book/9781032245102</t>
  </si>
  <si>
    <t>Systems Engineering</t>
  </si>
  <si>
    <t>Sustainable Management</t>
  </si>
  <si>
    <t>https://www.routledge.com/Sustainable-Management-A-Complete-Guide-for-Faculty-and-Students/Molthan-Hill/p/book/9781032253756</t>
  </si>
  <si>
    <t>Sustainable Engineering</t>
  </si>
  <si>
    <t>https://www.routledge.com/Sustainable-Engineering-Process-Intensification-Energy-Analysis-and-Artificial/Demirel-Rosen/p/book/9781032042404</t>
  </si>
  <si>
    <t>Supply Chain Engineering: Models and Applications</t>
  </si>
  <si>
    <t>https://www.routledge.com/Supply-Chain-Engineering-Models-and-Applications/Ravindran-Warsing-Jr-Griffin/p/book/9781032254753</t>
  </si>
  <si>
    <t>https://www.routledge.com/The-Business-of-Additive-Manufacturing-3D-Printing-and-the-4th-Industrial/Steenhuis/p/book/9781032505725</t>
  </si>
  <si>
    <t>Business of Additive Manufacturing</t>
  </si>
  <si>
    <t>Wastewater Treatment</t>
  </si>
  <si>
    <t>https://www.routledge.com/Wastewater-Treatment-Recycling-Management-and-Valorization-of-Industrial/Samy-Fahim-Said/p/book/9781032404691</t>
  </si>
  <si>
    <t>International Law of Biotechnology</t>
  </si>
  <si>
    <t>https://www.e-elgar.com/shop/gbp/the-international-law-of-biotechnology-9781035302048.html</t>
  </si>
  <si>
    <t>Contemporary Intellectual Property: Law and Policy</t>
  </si>
  <si>
    <t>https://global.oup.com/academic/product/contemporary-intellectual-property-9780192855916?q=9780192855916&amp;cc=gb&amp;lang=en</t>
  </si>
  <si>
    <t>Intellectual Property Management</t>
  </si>
  <si>
    <t>https://link.springer.com/book/10.1007/978-3-031-26743-7?utm_medium=catalog&amp;utm_source=sn-bks&amp;utm_campaign=search_tool&amp;utm_content=online_result_list</t>
  </si>
  <si>
    <t>https://www.routledge.com/Metamaterial-for-Microwave-Applications/Tariqul-Islam/p/book/9781032414522</t>
  </si>
  <si>
    <t>Metamaterial for Microwave Applications</t>
  </si>
  <si>
    <t>https://link.springer.com/book/10.1007/978-3-031-37916-1?utm_medium=catalog&amp;utm_source=sn-bks&amp;utm_campaign=search_tool&amp;utm_content=online_result_list</t>
  </si>
  <si>
    <t>Radio Engineering and Telecommunications Waveguide Systems in Microwave Range</t>
  </si>
  <si>
    <t>https://link.springer.com/book/10.1007/978-981-99-0157-9?utm_medium=catalog&amp;utm_source=sn-bks&amp;utm_campaign=search_tool&amp;utm_content=online_result_list</t>
  </si>
  <si>
    <t>Multigate Transistors for High Frequency Applications</t>
  </si>
  <si>
    <t>Safety Management Systems and Their Origins</t>
  </si>
  <si>
    <t>https://www.routledge.com/Safety-Management-Systems-and-their-Origins-Insights-from-the-Aviation/Bieder/p/book/9781032308937</t>
  </si>
  <si>
    <t>Understanding Human Errors in Construction Industry</t>
  </si>
  <si>
    <t>https://link.springer.com/book/10.1007/978-3-031-37667-2?utm_medium=catalog&amp;utm_source=sn-bks&amp;utm_campaign=search_tool&amp;utm_content=online_result_list</t>
  </si>
  <si>
    <t>Fundamentals of Risk Management for Process Industry Engineers</t>
  </si>
  <si>
    <t>https://shop.elsevier.com/books/fundamentals-of-risk-management-for-process-industry-engineers/hassall/978-0-12-820320-0</t>
  </si>
  <si>
    <t>Cyber-Physical-Human Systems: Fundamentals and Applications</t>
  </si>
  <si>
    <t>https://www.wiley.com/en-ie/Cyber+Physical+Human+Systems%3A+Fundamentals+and+Applications-p-9781119857402</t>
  </si>
  <si>
    <t>Robotics, Vision and Control: Fundamental Algorithms in Python</t>
  </si>
  <si>
    <t>https://link.springer.com/book/10.1007/978-3-031-06469-2?utm_medium=catalog&amp;utm_source=sn-bks&amp;utm_campaign=search_tool&amp;utm_content=online_result_list</t>
  </si>
  <si>
    <t>https://shop.elsevier.com/books/medical-and-healthcare-robotics/boubaker/978-0-443-18460-4</t>
  </si>
  <si>
    <t>Medical and Healthcare Robotics</t>
  </si>
  <si>
    <t>https://www.routledge.com/STEM-Education-with-Robotics-Lessons-from-Research-and-Practice/Chauhan-Kapila/p/book/9781032367576</t>
  </si>
  <si>
    <t>STEM Education with Robotics</t>
  </si>
  <si>
    <t>Robot Souls: Programming in Humanity</t>
  </si>
  <si>
    <t>https://www.routledge.com/Robot-Souls-Programming-in-Humanity/Poole/p/book/9781032432854</t>
  </si>
  <si>
    <t>https://www.wiley.com/en-ie/Robotic+Process+Automation-p-9781394166183</t>
  </si>
  <si>
    <t>Robotic Process Automation</t>
  </si>
  <si>
    <t>Science of Soft Robots</t>
  </si>
  <si>
    <t>https://link.springer.com/book/9789811951732?utm_medium=catalog&amp;utm_source=sn-bks&amp;utm_campaign=search_tool&amp;utm_content=online_result_list</t>
  </si>
  <si>
    <t>https://novapublishers.com/shop/magnesium-alloys-advances-in-research-and-applications/</t>
  </si>
  <si>
    <t>https://www.degruyter.com/document/doi/10.1515/9783035622478/html</t>
  </si>
  <si>
    <t>https://www.routledge.com/Nanocomposites/Singh/p/book/9789814968171</t>
  </si>
  <si>
    <t>https://link.springer.com/book/10.1007/978-3-030-52264-3?utm_medium=catalog&amp;utm_source=sn-bks&amp;utm_campaign=search_tool&amp;utm_content=online_result_list</t>
  </si>
  <si>
    <t>https://www.routledge.com/Rheology-Applied-in-Polymer-Processing/Gupta/p/book/9781032384191</t>
  </si>
  <si>
    <t>https://www.routledge.com/Smart-3D-Nanoprinting-Fundamentals-Materials-and-Applications/Behera-Nguyen-Gupta/p/book/9781032038612</t>
  </si>
  <si>
    <t>https://www.routledge.com/Surface-Engineering-Methods-and-Applications/Walia-Murtaza-Pandey-Tyagi/p/book/9781032055015</t>
  </si>
  <si>
    <t>https://link.springer.com/book/10.1007/978-981-16-6230-0?utm_medium=catalog&amp;utm_source=sn-bks&amp;utm_campaign=search_tool&amp;utm_content=online_result_list</t>
  </si>
  <si>
    <t>https://link.springer.com/book/10.1007/978-981-16-8337-4?utm_medium=catalog&amp;utm_source=sn-bks&amp;utm_campaign=search_tool&amp;utm_content=online_result_list</t>
  </si>
  <si>
    <t>https://link.springer.com/book/10.1007/978-981-19-4918-0?utm_medium=catalog&amp;utm_source=sn-bks&amp;utm_campaign=search_tool&amp;utm_content=online_result_list</t>
  </si>
  <si>
    <t>https://link.springer.com/book/10.1007/978-3-031-22622-9?utm_medium=catalog&amp;utm_source=sn-bks&amp;utm_campaign=search_tool&amp;utm_content=online_result_list</t>
  </si>
  <si>
    <t>https://link.springer.com/book/10.1007/978-981-19-7146-4?utm_medium=catalog&amp;utm_source=sn-bks&amp;utm_campaign=search_tool&amp;utm_content=csv_title-list</t>
  </si>
  <si>
    <t>https://link.springer.com/book/10.1007/978-981-99-0015-2?utm_medium=catalog&amp;utm_source=sn-bks&amp;utm_campaign=search_tool&amp;utm_content=online_result_list</t>
  </si>
  <si>
    <t>https://link.springer.com/book/10.1007/978-3-031-06878-2?utm_medium=catalog&amp;utm_source=sn-bks&amp;utm_campaign=search_tool&amp;utm_content=online_result_list</t>
  </si>
  <si>
    <t>https://link.springer.com/book/10.1007/978-3-031-17269-4?utm_medium=catalog&amp;utm_source=sn-bks&amp;utm_campaign=search_tool&amp;utm_content=online_result_list</t>
  </si>
  <si>
    <t>https://www.degruyter.com/document/doi/10.1515/9781501515736/html</t>
  </si>
  <si>
    <t>https://link.springer.com/book/10.1007/978-981-19-5013-1?utm_medium=catalog&amp;utm_source=sn-bks&amp;utm_campaign=search_tool&amp;utm_content=online_result_list</t>
  </si>
  <si>
    <t>https://www.degruyter.com/document/isbn/9781501517044/html</t>
  </si>
  <si>
    <t>https://www.routledge.com/Diamond-Like-Carbon-Coatings-Technologies-and-Applications/Nunthavarawong-Rangappa-Siengchin-Dohda/p/book/9781032038575</t>
  </si>
  <si>
    <t>https://www.worldscientific.com/worldscibooks/10.1142/13268#t=aboutBook</t>
  </si>
  <si>
    <t>https://www.degruyter.com/document/doi/10.1515/9783110992892/html</t>
  </si>
  <si>
    <t>https://link.springer.com/book/10.1007/978-3-031-15309-9?utm_medium=catalog&amp;utm_source=sn-bks&amp;utm_campaign=search_tool&amp;utm_content=online_result_list</t>
  </si>
  <si>
    <t>Fracture, Fatigue, Failure and Damage Evolution Volume 3</t>
  </si>
  <si>
    <t>https://link.springer.com/book/10.1007/978-981-19-6398-8?utm_medium=catalog&amp;utm_source=sn-bks&amp;utm_campaign=search_tool&amp;utm_content=online_result_list</t>
  </si>
  <si>
    <t>https://link.springer.com/book/10.1007/978-3-031-17467-4?utm_medium=catalog&amp;utm_source=sn-bks&amp;utm_campaign=search_tool&amp;utm_content=online_result_list</t>
  </si>
  <si>
    <t>https://www.degruyter.com/document/doi/10.1515/9783110733471/html</t>
  </si>
  <si>
    <t>Applied Inorganic Chemistry Vol.3: From Magnetic to Bioactive Materials</t>
  </si>
  <si>
    <t>https://link.springer.com/book/10.1007/978-981-19-5821-2?utm_medium=catalog&amp;utm_source=sn-bks&amp;utm_campaign=search_tool&amp;utm_content=online_result_list</t>
  </si>
  <si>
    <t>https://link.springer.com/book/10.1007/978-981-19-3919-8?utm_medium=catalog&amp;utm_source=sn-bks&amp;utm_campaign=search_tool&amp;utm_content=online_result_list</t>
  </si>
  <si>
    <t>Bioimpedance and Bioelectricity Basics</t>
  </si>
  <si>
    <t>https://shop.elsevier.com/books/bioimpedance-and-bioelectricity-basics/martinsen/978-0-12-819107-1</t>
  </si>
  <si>
    <t>Foundations of Health Information Management</t>
  </si>
  <si>
    <t>https://shop.elsevier.com/books/foundations-of-health-information-management/davis/978-0-323-88218-7</t>
  </si>
  <si>
    <t>Compression Textiles for Medical, Sports and Allied Applications</t>
  </si>
  <si>
    <t>https://www.routledge.com/Compression-Textiles-for-Medical-Sports-and-Allied-Applications/Kankariya-Rossi/p/book/9781032287904</t>
  </si>
  <si>
    <t>Explainable AI in Healthcare</t>
  </si>
  <si>
    <t>https://www.routledge.com/Explainable-AI-in-Healthcare-Unboxing-Machine-Learning-for-Biomedicine/Raval-Roy-Kaya-Kapdi/p/book/9781032367118</t>
  </si>
  <si>
    <t>Medical Innovation: Concepts, Delivery and Future of Healthcare</t>
  </si>
  <si>
    <t>https://www.routledge.com/Medical-Innovation-Concepts-Delivery-and-the-Future-of-Healthcare/Kanegaonkar-Tysome/p/book/9780367703004</t>
  </si>
  <si>
    <t>Pervasive Cardiovascular and Respiratory Monitoring Devices</t>
  </si>
  <si>
    <t>https://shop.elsevier.com/books/pervasive-cardiovascular-and-respiratory-monitoring-devices/bolic/978-0-12-820947-9</t>
  </si>
  <si>
    <t>Biomedical Research, Medicine and Disease</t>
  </si>
  <si>
    <t>https://www.routledge.com/Biomedical-Research-Medicine-and-Disease/Sobti-Sobti/p/book/9781032115504</t>
  </si>
  <si>
    <t>Model-Based Approaches in Biomedical Engineering</t>
  </si>
  <si>
    <t>https://store.ioppublishing.org/page/detail/ModelBased-Approaches-in-Biomedical-Engineering/?k=9780750340144</t>
  </si>
  <si>
    <t>Diagnostic Biomedical Signal and Image Processing Applications</t>
  </si>
  <si>
    <t>https://shop.elsevier.com/books/diagnostic-biomedical-signal-and-image-processing-applications-with-deep-learning-methods/polat/978-0-323-96129-5</t>
  </si>
  <si>
    <t>Computational and Analytic Methods in Biological Sciences</t>
  </si>
  <si>
    <t>https://www.routledge.com/Computational-and-Analytic-Methods-in-Biological-Sciences-Bioinformatics/Makrariya-Jha-Musheer-Shukla-Jha-Naik/p/book/9788770226950</t>
  </si>
  <si>
    <t>Advanced Photonics Methods for Biomedical Applications</t>
  </si>
  <si>
    <t>https://www.routledge.com/Advanced-Photonics-Methods-for-Biomedical-Applications/Rafailov-Gric/p/book/9781032128429</t>
  </si>
  <si>
    <t>9789819922666</t>
  </si>
  <si>
    <t>Sustainable Material for Biomedical Engineering Application</t>
  </si>
  <si>
    <t>https://link.springer.com/book/10.1007/978-981-99-2267-3?utm_medium=catalog&amp;utm_source=sn-bks&amp;utm_campaign=search_tool&amp;utm_content=online_result_list</t>
  </si>
  <si>
    <t>Classical Signal Processing and Non-Classical Signal Processing</t>
  </si>
  <si>
    <t>https://www.cambridgescholars.com/product/978-1-5275-2864-2</t>
  </si>
  <si>
    <t>Multidimensional Signals and Systems: Theory and Foundations</t>
  </si>
  <si>
    <t>https://link.springer.com/book/10.1007/978-3-031-26514-3?utm_medium=catalog&amp;utm_source=sn-bks&amp;utm_campaign=search_tool&amp;utm_content=online_result_list</t>
  </si>
  <si>
    <t>Recipes for Communication and Signal Processing</t>
  </si>
  <si>
    <t>https://link.springer.com/book/10.1007/978-981-99-2917-7?utm_medium=catalog&amp;utm_source=sn-bks&amp;utm_campaign=search_tool&amp;utm_content=online_result_list</t>
  </si>
  <si>
    <t>Time-Frequency Analysis Techniques and Their Applications</t>
  </si>
  <si>
    <t>https://www.routledge.com/Time-Frequency-Analysis-Techniques-and-their-Applications/Pachori/p/book/9781032392974</t>
  </si>
  <si>
    <t>https://link.springer.com/book/10.1007/978-3-031-31319-6?utm_medium=catalog&amp;utm_source=sn-bks&amp;utm_campaign=search_tool&amp;utm_content=online_result_list</t>
  </si>
  <si>
    <t>Fundamentals of Underwater Acoustics</t>
  </si>
  <si>
    <t>Art and Science of 3D Audio Recording</t>
  </si>
  <si>
    <t>https://link.springer.com/book/10.1007/978-3-031-23046-2?utm_medium=catalog&amp;utm_source=sn-bks&amp;utm_campaign=search_tool&amp;utm_content=online_result_list</t>
  </si>
  <si>
    <t>Guide to Cybersecurity in Digital Transformation</t>
  </si>
  <si>
    <t>https://link.springer.com/book/10.1007/978-3-031-26845-8?utm_medium=catalog&amp;utm_source=sn-bks&amp;utm_campaign=search_tool&amp;utm_content=online_result_list</t>
  </si>
  <si>
    <t>Game Music Toolbox</t>
  </si>
  <si>
    <t>https://www.routledge.com/The-Game-Music-Toolbox-Composition-Techniques-and-Production-Tools-from/Aristopoulos/p/book/9780367705497</t>
  </si>
  <si>
    <t>Formal Analysis for Natural Language Processing</t>
  </si>
  <si>
    <t>https://link.springer.com/book/10.1007/978-981-16-5172-4?utm_medium=catalog&amp;utm_source=sn-bks&amp;utm_campaign=search_tool&amp;utm_content=online_result_list</t>
  </si>
  <si>
    <t>Neural Text-to-Speech Synthesis</t>
  </si>
  <si>
    <t>https://link.springer.com/book/10.1007/978-981-99-0827-1?utm_medium=catalog&amp;utm_source=sn-bks&amp;utm_campaign=search_tool&amp;utm_content=online_result_list</t>
  </si>
  <si>
    <t>Remote Sensing and Digital Image Processing with R</t>
  </si>
  <si>
    <t>https://www.routledge.com/Remote-Sensing-and-Digital-Image-Processing-with-R/de-Carvalho-Alves-Sanches/p/book/9781032359229</t>
  </si>
  <si>
    <t>Design for Embedded Image Processing on FPGAs</t>
  </si>
  <si>
    <t>https://www.wiley.com/en-ie/Design+for+Embedded+Image+Processing+on+FPGAs%2C+2nd+Edition-p-9781119819790</t>
  </si>
  <si>
    <t>Computer Vision and Image Analysis for Industry 4.0</t>
  </si>
  <si>
    <t>https://www.routledge.com/Computer-Vision-and-Image-Analysis-for-Industry-40/Siddique-Arefin-Ahad-Dewan/p/book/9781032164168</t>
  </si>
  <si>
    <t>Antenna Technology for Terahertz Wireless Communication</t>
  </si>
  <si>
    <t>https://link.springer.com/book/10.1007/978-3-031-35900-2?utm_medium=catalog&amp;utm_source=sn-bks&amp;utm_campaign=search_tool&amp;utm_content=online_result_list</t>
  </si>
  <si>
    <t>AI, IoT, Big Data and Cloud Computing for Industry 4.0</t>
  </si>
  <si>
    <t>https://link.springer.com/book/10.1007/978-3-031-29713-7?utm_medium=catalog&amp;utm_source=sn-bks&amp;utm_campaign=search_tool&amp;utm_content=online_result_list</t>
  </si>
  <si>
    <t>Evolution of Wireless Communication Ecosystems</t>
  </si>
  <si>
    <t>https://www.wiley.com/en-ie/Evolution+of+Wireless+Communication+Ecosystems-p-9781394182312</t>
  </si>
  <si>
    <t>Digital Communications: Introduction to Communication Systems</t>
  </si>
  <si>
    <t>https://link.springer.com/book/10.1007/978-3-031-19588-4?utm_medium=catalog&amp;utm_source=sn-bks&amp;utm_campaign=search_tool&amp;utm_content=online_result_list</t>
  </si>
  <si>
    <t>Human Dimensions of Civil Engineering</t>
  </si>
  <si>
    <t>https://www.routledge.com/Human-Dimensions-of-Civil-Engineering-Context-and-Decision-Making-for-a/Terzano/p/book/9781032490700</t>
  </si>
  <si>
    <t>Data Science for Civil Engineering</t>
  </si>
  <si>
    <t>https://www.routledge.com/Data-Science-for-Civil-Engineering-A-Beginners-Guide/Jain-Dhotre-Mane-Mahalle/p/book/9781032327808</t>
  </si>
  <si>
    <t>Testing and Experimentation in Civil Engineering</t>
  </si>
  <si>
    <t>https://link.springer.com/book/10.1007/978-3-031-29191-3?utm_medium=catalog&amp;utm_source=sn-bks&amp;utm_campaign=search_tool&amp;utm_content=online_result_list</t>
  </si>
  <si>
    <t>Highway Engineering</t>
  </si>
  <si>
    <t>https://www.wiley.com/en-ie/Highway+Engineering%2C+4th+Edition-p-9781119883302</t>
  </si>
  <si>
    <t>Barry's Advanced Construction of Buildings</t>
  </si>
  <si>
    <t>https://www.wiley.com/en-ie/Barry%27s+Advanced+Construction+of+Buildings%2C+5th+Edition-p-9781119734888</t>
  </si>
  <si>
    <t>Fire Risk Management</t>
  </si>
  <si>
    <t>https://www.wiley.com/en-ie/Fire+Risk+Management%3A+Principles+and+Strategies+for+Buildings+and+Industrial+Assets-p-9781119827436</t>
  </si>
  <si>
    <t>Geotechnical Engineering: Unsaturated and Saturated Soils</t>
  </si>
  <si>
    <t>https://www.wiley.com/en-ie/Geotechnical+Engineering%3A+Unsaturated+and+Saturated+Soils%2C+2nd+Edition-p-9781119788690</t>
  </si>
  <si>
    <t>Substructuring Method for Civil Structural Health Monitoring</t>
  </si>
  <si>
    <t>https://link.springer.com/book/10.1007/978-981-99-1369-5?utm_medium=catalog&amp;utm_source=sn-bks&amp;utm_campaign=search_tool&amp;utm_content=online_result_list</t>
  </si>
  <si>
    <t>Cable Supported Composite Bridges</t>
  </si>
  <si>
    <t>https://link.springer.com/book/10.1007/978-981-99-3208-5?utm_medium=catalog&amp;utm_source=sn-bks&amp;utm_campaign=search_tool&amp;utm_content=online_result_list</t>
  </si>
  <si>
    <t>Studio Guide to Interior Design</t>
  </si>
  <si>
    <t>https://www.routledge.com/A-Studio-Guide-to-Interior-Design/John/p/book/9780367637798</t>
  </si>
  <si>
    <t>Fairchild Books Dictionary of Interior Design</t>
  </si>
  <si>
    <t>https://www.bloomsbury.com/uk/fairchild-books-dictionary-of-interior-design-9781501365263/</t>
  </si>
  <si>
    <t>Interior Design Research Methods</t>
  </si>
  <si>
    <t>https://www.bloomsbury.com/uk/interior-design-research-methods-9781501327780/</t>
  </si>
  <si>
    <t>Practical Ethics in Architecture and Interior Design Practice</t>
  </si>
  <si>
    <t>https://www.routledge.com/Practical-Ethics-in-Architecture-and-Interior-Design-Practice/Madsen-Vaux-Wang/p/book/9780367752576</t>
  </si>
  <si>
    <t>SketchUp for Interior Design</t>
  </si>
  <si>
    <t>https://www.wiley.com/en-ie/SketchUp+for+Interior+Design%3A+3D+Visualizing%2C+Designing%2C+and+Space+Planning%2C+2nd+Edition-p-9781119897743</t>
  </si>
  <si>
    <t>Oracle PL/SQL by Example</t>
  </si>
  <si>
    <t>https://www.pearson.com/en-us/subject-catalog/p/oracle-plsql-by-example/P200000009854/9780138062835</t>
  </si>
  <si>
    <t>Foundations of Programming, Statistics, and Machine Learning for Business Analytics</t>
  </si>
  <si>
    <t>https://uk.sagepub.com/en-gb/eur/foundations-of-programming-statistics-and-machine-learning-for-business-analytics/book280517</t>
  </si>
  <si>
    <t>Python for Scientific Computing and Artificial Intelligence</t>
  </si>
  <si>
    <t>https://www.routledge.com/Python-for-Scientific-Computing-and-Artificial-Intelligence/Lynch/p/book/9781032258713</t>
  </si>
  <si>
    <t>Guide to UX Design and Development</t>
  </si>
  <si>
    <t>https://link.springer.com/book/10.1007/978-1-4842-9576-2?utm_medium=catalog&amp;utm_source=sn-bks&amp;utm_campaign=search_tool&amp;utm_content=online_result_list</t>
  </si>
  <si>
    <t>Geographic Data Science with Python</t>
  </si>
  <si>
    <t>https://www.routledge.com/Geographic-Data-Science-with-Python/Rey-Arribas-Bel-Wolf/p/book/9781032445953</t>
  </si>
  <si>
    <t>Essentials of Cloud Computing</t>
  </si>
  <si>
    <t>https://link.springer.com/book/10.1007/978-3-031-32044-6?utm_medium=catalog&amp;utm_source=sn-bks&amp;utm_campaign=search_tool&amp;utm_content=online_result_list</t>
  </si>
  <si>
    <t>Programming Logic and Design</t>
  </si>
  <si>
    <t>https://www.cengage.uk/c/programming-logic-and-design-10e-farrell/9780357880876/?filterBy=Higher-Education</t>
  </si>
  <si>
    <t>Analog and Hybrid Computer Programming</t>
  </si>
  <si>
    <t>https://www.degruyter.com/document/doi/10.1515/9783110787733/html</t>
  </si>
  <si>
    <t>Introduction to Computer Graphics: Using OpenGL and Java</t>
  </si>
  <si>
    <t>https://link.springer.com/book/10.1007/978-3-031-28135-8?utm_medium=catalog&amp;utm_source=sn-bks&amp;utm_campaign=search_tool&amp;utm_content=online_result_list</t>
  </si>
  <si>
    <t>Creative Character Design for Games and Animation</t>
  </si>
  <si>
    <t>https://www.routledge.com/Creative-Character-Design-for-Games-and-Animation/Harder/p/book/9781032152967</t>
  </si>
  <si>
    <t>Software Architect</t>
  </si>
  <si>
    <t>https://www.wiley.com/en-ie/Software+Architect-p-9781119820970</t>
  </si>
  <si>
    <t>Mobile Robot Programming</t>
  </si>
  <si>
    <t>https://link.springer.com/book/10.1007/978-3-031-32797-1?utm_medium=catalog&amp;utm_source=sn-bks&amp;utm_campaign=search_tool&amp;utm_content=online_result_list</t>
  </si>
  <si>
    <t>Python Programming Recipes for IoT Applications</t>
  </si>
  <si>
    <t>https://link.springer.com/book/10.1007/978-981-19-9466-1?utm_medium=catalog&amp;utm_source=sn-bks&amp;utm_campaign=search_tool&amp;utm_content=online_result_list</t>
  </si>
  <si>
    <t>Machine Learning and Internet of Things in Solar Power Generation</t>
  </si>
  <si>
    <t>https://www.routledge.com/Machine-Learning-and-the-Internet-of-Things-in-Solar-Power-Generation/Umapathy-Hemanth-Khera-Inbamani-Tripathi/p/book/9781032299785</t>
  </si>
  <si>
    <t>Essentials of Arduino™ Boards Programming</t>
  </si>
  <si>
    <t>https://link.springer.com/book/10.1007/978-1-4842-9600-4?utm_medium=catalog&amp;utm_source=sn-bks&amp;utm_campaign=search_tool&amp;utm_content=online_result_list</t>
  </si>
  <si>
    <t>Particle Detectors</t>
  </si>
  <si>
    <t>https://www.cambridge.org/cz/universitypress/subjects/physics/particle-physics-and-nuclear-physics/particle-detectors-2nd-edition-1?format=PB</t>
  </si>
  <si>
    <t>Nuclear and Particle Physics</t>
  </si>
  <si>
    <t>https://link.springer.com/book/10.1007/978-3-030-58313-2?utm_medium=catalog&amp;utm_source=sn-bks&amp;utm_campaign=search_tool&amp;utm_content=online_result_list</t>
  </si>
  <si>
    <t>Heavy Quark Physics</t>
  </si>
  <si>
    <t>https://www.cambridge.org/cz/universitypress/subjects/physics/particle-physics-and-nuclear-physics/heavy-quark-physics-1?format=PB</t>
  </si>
  <si>
    <t>Advanced Reactor Concepts (ARC)</t>
  </si>
  <si>
    <t>https://shop.elsevier.com/books/advanced-reactor-concepts-arc/zamani-paydar/978-0-443-18989-0</t>
  </si>
  <si>
    <t>Hardware Security Training, Hands-on!</t>
  </si>
  <si>
    <t>https://link.springer.com/book/10.1007/978-3-031-31034-8?utm_medium=catalog&amp;utm_source=sn-bks&amp;utm_campaign=search_tool&amp;utm_content=online_result_list</t>
  </si>
  <si>
    <t>Integration of IoT with Cloud Computing for Smart Applications</t>
  </si>
  <si>
    <t>https://www.routledge.com/Integration-of-IoT-with-Cloud-Computing-for-Smart-Applications/Anand-Juneja-Juneja-Jain-Kannan/p/book/9781032328676</t>
  </si>
  <si>
    <t>Artificial Intelligence and Hardware Accelerators</t>
  </si>
  <si>
    <t>https://link.springer.com/book/10.1007/978-3-031-22170-5?utm_medium=catalog&amp;utm_source=sn-bks&amp;utm_campaign=search_tool&amp;utm_content=online_result_list</t>
  </si>
  <si>
    <t>CAD for Hardware Security</t>
  </si>
  <si>
    <t>https://link.springer.com/book/10.1007/978-3-031-26896-0?utm_medium=catalog&amp;utm_source=sn-bks&amp;utm_campaign=search_tool&amp;utm_content=online_result_list</t>
  </si>
  <si>
    <t>Practical Internet of Things Networking</t>
  </si>
  <si>
    <t>https://link.springer.com/book/10.1007/978-3-031-28443-4?utm_medium=catalog&amp;utm_source=sn-bks&amp;utm_campaign=search_tool&amp;utm_content=online_result_list</t>
  </si>
  <si>
    <t>Processing and Manufacturing of Electrodes for Lithium-Ion Batteries</t>
  </si>
  <si>
    <t>https://shop.theiet.org/processing-and-manufacturing-of-electrodes-for-lithium-ion-batteries</t>
  </si>
  <si>
    <t>Rare Earth Elements</t>
  </si>
  <si>
    <t>https://www.degruyter.com/document/doi/10.1515/9783110788082/html</t>
  </si>
  <si>
    <t>Applied Quantum Mechanics</t>
  </si>
  <si>
    <t>https://www.cambridge.org/cz/universitypress/subjects/engineering/electronic-optoelectronic-devices-and-nanotechnology/applied-quantum-mechanics-3rd-edition?format=HB</t>
  </si>
  <si>
    <t>https://www.routledge.com/Thermal-Radiation-An-Introduction/Howell-Menguc-Daun/p/book/9781032015316</t>
  </si>
  <si>
    <t>Unifying Physics of Accelerators, Lasers and Plasma</t>
  </si>
  <si>
    <t>https://www.routledge.com/Unifying-Physics-of-Accelerators-Lasers-and-Plasma/Seryi-Seraia/p/book/9781032352503</t>
  </si>
  <si>
    <t>Energy-Efficient Electrical Systems for Buildings</t>
  </si>
  <si>
    <t>https://www.routledge.com/Energy-Efficient-Electrical-Systems-for-Buildings/Krarti/p/book/9781032233833</t>
  </si>
  <si>
    <t>Integrated Motor Drives</t>
  </si>
  <si>
    <t>https://shop.theiet.org/integrated-motor-drives</t>
  </si>
  <si>
    <t>Linear Electric Machines, Drives and MAGLEVs Handbook</t>
  </si>
  <si>
    <t>https://www.routledge.com/Linear-Electric-Machines-Drives-and-MAGLEVs-Handbook/Boldea/p/book/9781032131030</t>
  </si>
  <si>
    <t>Robotic Framework for Mobile Manipulator</t>
  </si>
  <si>
    <t>https://www.routledge.com/A-Robotic-Framework-for-the-Mobile-Manipulator-Theory-and-Application/Van-Toan-Bui-Khoi/p/book/9781032392608</t>
  </si>
  <si>
    <t>Metrological Infrastructure</t>
  </si>
  <si>
    <t>https://www.degruyter.com/document/doi/10.1515/9783110715835/html</t>
  </si>
  <si>
    <t>Industrial Reliability and Safety Engineering</t>
  </si>
  <si>
    <t>https://www.routledge.com/Industrial-Reliability-and-Safety-Engineering-Applications-and-Practices/Panchal-Ram-Chatterjee-Sachdeva/p/book/9780367690311</t>
  </si>
  <si>
    <t>Electric Vehicle Engineering</t>
  </si>
  <si>
    <t>https://www.mhprofessional.com/electric-vehicle-engineering-pb-9781265900526-usa</t>
  </si>
  <si>
    <t>‘Light’ Guide to Energy Savings in Transport</t>
  </si>
  <si>
    <t>https://www.routledge.com/A-Light-Guide-to-Energy-Savings-in-Transport/Molloy/p/book/9788770227209</t>
  </si>
  <si>
    <t>Autonomous Driving Algorithms and Its IC Design</t>
  </si>
  <si>
    <t>https://link.springer.com/book/10.1007/978-981-99-2897-2?utm_medium=catalog&amp;utm_source=sn-bks&amp;utm_campaign=search_tool&amp;utm_content=online_result_list</t>
  </si>
  <si>
    <t>Handbook of Smart Manufacturing</t>
  </si>
  <si>
    <t>https://www.routledge.com/Handbook-of-Smart-Manufacturing-Forecasting-the-Future-of-Industry-40/Ajay-Singh-Parveen-AlMangour/p/book/9781032363431</t>
  </si>
  <si>
    <t>Cultural Robotics</t>
  </si>
  <si>
    <t>https://link.springer.com/book/10.1007/978-3-031-28138-9?utm_medium=catalog&amp;utm_source=sn-bks&amp;utm_campaign=search_tool&amp;utm_content=online_result_list</t>
  </si>
  <si>
    <t>Special Robot Technology</t>
  </si>
  <si>
    <t>https://link.springer.com/book/10.1007/978-981-99-0589-8?utm_medium=catalog&amp;utm_source=sn-bks&amp;utm_campaign=search_tool&amp;utm_content=online_result_list</t>
  </si>
  <si>
    <t>Powering Through</t>
  </si>
  <si>
    <t>https://www.routledge.com/Powering-Through-Energy-Resilience-Planning-from-Grid-to-Government/Rakow-Levite/p/book/9788770227865</t>
  </si>
  <si>
    <t>Real-Time Simulation Technology for Modern Power Electronics</t>
  </si>
  <si>
    <t>https://shop.elsevier.com/books/real-time-simulation-technology-for-modern-power-electronics/bai/978-0-323-99541-2</t>
  </si>
  <si>
    <t>https://www.routledge.com/Flight-Mechanics-Modeling-and-Analysis/Raol-Singh/p/book/9781032276090</t>
  </si>
  <si>
    <t>Flight Mechanics Modeling and Analysis</t>
  </si>
  <si>
    <t>Modern Computational Techniques for Engineering Applications</t>
  </si>
  <si>
    <t>https://www.routledge.com/Modern-Computational-Techniques-for-Engineering-Applications/Arora-Kumar-Prashar-Tripathi/p/book/9781032424620</t>
  </si>
  <si>
    <t>Intelligent Control of Medium and High Power Converters</t>
  </si>
  <si>
    <t>https://shop.theiet.org/intelligent-control-of-medium-and-high-power-converters</t>
  </si>
  <si>
    <t>High-Voltage Equipment of Power Systems</t>
  </si>
  <si>
    <t>https://link.springer.com/book/10.1007/978-3-031-38252-9?utm_medium=catalog&amp;utm_source=sn-bks&amp;utm_campaign=search_tool&amp;utm_content=online_result_list</t>
  </si>
  <si>
    <t>Power Electronics Converters and Their Control for Renewable Energy Applications</t>
  </si>
  <si>
    <t>https://shop.elsevier.com/books/power-electronics-converters-and-their-control-for-renewable-energy-applications/fekik/978-0-323-91941-8</t>
  </si>
  <si>
    <t>Hybrid Poly-Generation Energy Systems</t>
  </si>
  <si>
    <t>https://shop.elsevier.com/books/hybrid-poly-generation-energy-systems/mehrpooya/978-0-323-98366-2</t>
  </si>
  <si>
    <t>Digital Grid</t>
  </si>
  <si>
    <t>https://link.springer.com/book/10.1007/978-981-99-4280-0?utm_medium=catalog&amp;utm_source=sn-bks&amp;utm_campaign=search_tool&amp;utm_content=online_result_list</t>
  </si>
  <si>
    <t>Modernization of Electric Power Systems</t>
  </si>
  <si>
    <t>https://link.springer.com/book/10.1007/978-3-031-18996-8?utm_medium=catalog&amp;utm_source=sn-bks&amp;utm_campaign=search_tool&amp;utm_content=online_result_list</t>
  </si>
  <si>
    <t>https://www.hanserpublications.com/Products/647-injection-molds-for-beginners-3e.aspx</t>
  </si>
  <si>
    <t>Injection Molds for Beginners</t>
  </si>
  <si>
    <t>Process-Induced Phase Separation in Polymer Blends</t>
  </si>
  <si>
    <t>https://www.hanserpublications.com/Products/643-process-induced-phase-separation-in-polymer-blends.aspx</t>
  </si>
  <si>
    <t>Specialty Thermoplastics</t>
  </si>
  <si>
    <t>https://www.hanserpublications.com/Products/639-specialty-thermoplastics.aspx</t>
  </si>
  <si>
    <t>Recycling of Plastics</t>
  </si>
  <si>
    <t>https://www.hanserpublications.com/Products/634-recycling-of-plastics.aspx</t>
  </si>
  <si>
    <t>Databook of Polymer Processing Additives</t>
  </si>
  <si>
    <t>https://shop.elsevier.com/books/databook-of-polymer-processing-additives/wypych/978-1-77467-008-8</t>
  </si>
  <si>
    <t>Thermoplastic Polymer Composites</t>
  </si>
  <si>
    <t>https://www.wiley.com/en-ie/Thermoplastic+Polymer+Composites%3A+Processing%2C+Properties%2C+Performance%2C+Applications+and+Recyclability-p-9781119865056</t>
  </si>
  <si>
    <t>https://www.routledge.com/Materials-for-Chemical-Sensors/Bhandari-Rushi/p/book/9780367484354</t>
  </si>
  <si>
    <t>Materials for Chemical Sensors</t>
  </si>
  <si>
    <t>RF Antenna Beam Forming</t>
  </si>
  <si>
    <t>https://link.springer.com/book/10.1007/978-3-031-21765-4?utm_medium=catalog&amp;utm_source=sn-bks&amp;utm_campaign=search_tool&amp;utm_content=online_result_list</t>
  </si>
  <si>
    <t>Solar-Pumped Lasers</t>
  </si>
  <si>
    <t>https://link.springer.com/book/10.1007/978-3-031-24785-9?utm_medium=catalog&amp;utm_source=sn-bks&amp;utm_campaign=search_tool&amp;utm_content=online_result_list</t>
  </si>
  <si>
    <t>5G and Satellite RF and Optical Integration</t>
  </si>
  <si>
    <t>https://us.artechhouse.com/5G-and-Satellite-RF-and-Optical-Integration-P2295.aspx</t>
  </si>
  <si>
    <t>Introduction to Dual Polarization Weather Radar</t>
  </si>
  <si>
    <t>https://www.cambridge.org/cz/universitypress/subjects/engineering/electromagnetics/introduction-dual-polarization-weather-radar-fundamentals-applications-and-networks?format=HB</t>
  </si>
  <si>
    <t>Principles of Modern Radar Vol.1</t>
  </si>
  <si>
    <t>https://shop.theiet.org/principles-of-modern-radar-2nd-edition</t>
  </si>
  <si>
    <t>Active Array Antennas for High Resolution Microwave Imaging Radar</t>
  </si>
  <si>
    <t>https://link.springer.com/book/10.1007/978-981-99-1475-3?utm_medium=catalog&amp;utm_source=sn-bks&amp;utm_campaign=search_tool&amp;utm_content=online_result_list</t>
  </si>
  <si>
    <t>Wideband Radar</t>
  </si>
  <si>
    <t>https://link.springer.com/book/10.1007/978-981-19-7561-5?utm_medium=catalog&amp;utm_source=sn-bks&amp;utm_campaign=search_tool&amp;utm_content=online_result_list</t>
  </si>
  <si>
    <t>Wideband Microwave Materials Characterization</t>
  </si>
  <si>
    <t>https://us.artechhouse.com/Wideband-Microwave-Materials-Characterization-P2319.aspx</t>
  </si>
  <si>
    <t>Microwave and Millimeter-Wave Chips Based on Thin-Film Integrated Passive Device Technology</t>
  </si>
  <si>
    <t>https://link.springer.com/book/10.1007/978-981-99-1455-5?utm_medium=catalog&amp;utm_source=sn-bks&amp;utm_campaign=search_tool&amp;utm_content=online_result_list</t>
  </si>
  <si>
    <t>R for Quantitative Chemistry</t>
  </si>
  <si>
    <t>https://www.routledge.com/R-for-Quantitative-Chemistry/Gosser/p/book/9781032415475</t>
  </si>
  <si>
    <t>Problems and Solutions in Thermal Engineering</t>
  </si>
  <si>
    <t>https://link.springer.com/book/10.1007/978-3-031-10584-5?utm_medium=catalog&amp;utm_source=sn-bks&amp;utm_campaign=search_tool&amp;utm_content=online_result_list</t>
  </si>
  <si>
    <t>Nanochemistry</t>
  </si>
  <si>
    <t>https://shop.elsevier.com/books/nanochemistry/klinkova/978-0-443-21447-9</t>
  </si>
  <si>
    <t>Mathematical Modelling of Continuum Physics</t>
  </si>
  <si>
    <t>Physics and Engineering of Graded-Index Media</t>
  </si>
  <si>
    <t>https://www.cambridge.org/cz/universitypress/subjects/physics/optics-optoelectronics-and-photonics/physics-and-engineering-graded-index-media?format=HB</t>
  </si>
  <si>
    <t>https://link.springer.com/book/10.1007/978-3-031-20814-0?utm_medium=catalog&amp;utm_source=sn-bks&amp;utm_campaign=search_tool&amp;utm_content=online_result_list</t>
  </si>
  <si>
    <t>Soil Physics: Introduction</t>
  </si>
  <si>
    <t>https://www.routledge.com/Soil-Physics-An-Introduction-Second-Edition/Shukla/p/book/9780367210168</t>
  </si>
  <si>
    <t>Artificial Intelligence in Radiation Oncology and Biomedical Physics</t>
  </si>
  <si>
    <t>https://www.routledge.com/Artificial-Intelligence-in-Radiation-Oncology-and-Biomedical-Physics/Valdes-Xing/p/book/9780367538101</t>
  </si>
  <si>
    <t>Photonic Crystal and Its Applications for Next Generation Systems</t>
  </si>
  <si>
    <t>https://link.springer.com/book/10.1007/978-981-99-2548-3?utm_medium=catalog&amp;utm_source=sn-bks&amp;utm_campaign=search_tool&amp;utm_content=online_result_list</t>
  </si>
  <si>
    <t>Optics of Human Eye</t>
  </si>
  <si>
    <t>https://www.routledge.com/Optics-of-the-Human-Eye/Atchison/p/book/9780367640514</t>
  </si>
  <si>
    <t>Bubbles, Drops and Particles in Non-Newtonian Fluids</t>
  </si>
  <si>
    <t>https://www.routledge.com/Bubbles-Drops-and-Particles-in-Non-Newtonian-Fluids/Chhabra-Patel/p/book/9780367203023</t>
  </si>
  <si>
    <t>Optical Networks</t>
  </si>
  <si>
    <t>https://global.oup.com/academic/product/optical-networks-9780192890481?q=9780192890481&amp;cc=gb&amp;lang=en</t>
  </si>
  <si>
    <t>Light and X-Ray Optics</t>
  </si>
  <si>
    <t>https://www.degruyter.com/document/doi/10.1515/9783111140100/html</t>
  </si>
  <si>
    <t>Adventures in Contemporary Electromagnetic Theory</t>
  </si>
  <si>
    <t>https://link.springer.com/book/10.1007/978-3-031-24617-3?utm_medium=catalog&amp;utm_source=sn-bks&amp;utm_campaign=search_tool&amp;utm_content=online_result_list</t>
  </si>
  <si>
    <t>Elastic Waves and Metamaterials: Fundamentals</t>
  </si>
  <si>
    <t>https://link.springer.com/book/10.1007/978-981-99-0205-7?utm_medium=catalog&amp;utm_source=sn-bks&amp;utm_campaign=search_tool&amp;utm_content=online_result_list</t>
  </si>
  <si>
    <t>Introduction to Microfluidics</t>
  </si>
  <si>
    <t>https://global.oup.com/academic/product/introduction-to-microfluidics-9780192845306?q=chemistry&amp;facet_narrowbypubdate_facet=Last%203%20months&amp;lang=en&amp;cc=gb</t>
  </si>
  <si>
    <t>Laser Shock Peening: Fundamentals and Advances</t>
  </si>
  <si>
    <t>https://link.springer.com/book/10.1007/978-981-99-1117-2?utm_medium=catalog&amp;utm_source=sn-bks&amp;utm_campaign=search_tool&amp;utm_content=online_result_list</t>
  </si>
  <si>
    <t>Polarization Dynamics of Mode-Locked Fiber Lasers</t>
  </si>
  <si>
    <t>https://www.routledge.com/Polarization-Dynamics-of-Mode-Locked-Fiber-Lasers-Science-Technology/Sergeyev-Mou/p/book/9781032064505</t>
  </si>
  <si>
    <t>Mid-Infrared and Terahertz Quantum Cascade Lasers</t>
  </si>
  <si>
    <t>https://www.cambridge.org/cz/universitypress/subjects/engineering/electronic-optoelectronic-devices-and-nanotechnology/mid-infrared-and-terahertz-quantum-cascade-lasers?format=HB</t>
  </si>
  <si>
    <t>Plasmonic Optical Fiber Biosensors</t>
  </si>
  <si>
    <t>https://us.artechhouse.com/Plasmonic-Optical-Fiber-Biosensors-P2331.aspx</t>
  </si>
  <si>
    <t>Semiconductor Laser Photonics</t>
  </si>
  <si>
    <t>https://www.cambridge.org/cz/universitypress/subjects/physics/optics-optoelectronics-and-photonics/semiconductor-laser-photonics-2nd-edition?format=HB</t>
  </si>
  <si>
    <t>Plasmonics-Based Optical Sensors and Detectors</t>
  </si>
  <si>
    <t>https://www.routledge.com/Plasmonics-Based-Optical-Sensors-and-Detectors/Gupta-Sharma-Li/p/book/9789814968850</t>
  </si>
  <si>
    <t>Handbook of Green and Sustainable Nanotechnology</t>
  </si>
  <si>
    <t>https://link.springer.com/referencework/10.1007/978-3-031-16101-8?utm_medium=catalog&amp;utm_source=sn-bks&amp;utm_campaign=search_tool&amp;utm_content=online_result_list</t>
  </si>
  <si>
    <t>Liquid Crystals with Nano/Micro Particles and Their Applications</t>
  </si>
  <si>
    <t>https://www.routledge.com/Liquid-Crystals-with-NanoMicro-Particles-and-Their-Applications/Chattopadhyay-Srivastava/p/book/9780367554316</t>
  </si>
  <si>
    <t>Introduction to Condensed Matter Physics for Nanosciences</t>
  </si>
  <si>
    <t>https://www.routledge.com/An-Introduction-to-Condensed-Matter-Physics-for-the-Nanosciences/McGurn/p/book/9780367466473</t>
  </si>
  <si>
    <t>https://www.routledge.com/Biomotors-and-their-Nanobiotechnology-Applications/Guo-Wang/p/book/9780367196134</t>
  </si>
  <si>
    <t>Biomotors and Their Nanobiotechnology Applications</t>
  </si>
  <si>
    <t>Nanostructures</t>
  </si>
  <si>
    <t>https://shop.elsevier.com/books/nanostructures/verma/978-0-12-820048-3</t>
  </si>
  <si>
    <t>Mechanical Engineering Practices in Industry</t>
  </si>
  <si>
    <t>https://www.routledge.com/Mechanical-Engineering-Practices-in-Industry-A-Beginners-Guide/Syam/p/book/9781032516103</t>
  </si>
  <si>
    <t>Design of Experiments for Engineers and Scientists</t>
  </si>
  <si>
    <t>https://shop.elsevier.com/books/design-of-experiments-for-engineers-and-scientists/antony/978-0-443-15173-6</t>
  </si>
  <si>
    <t>Noise and Vibration Analysis</t>
  </si>
  <si>
    <t>https://www.wiley.com/en-ie/Noise+and+Vibration+Analysis%3A+Signal+Analysis+and+Experimental+Procedures%2C+2nd+Edition-p-9781118962183</t>
  </si>
  <si>
    <t>Multiscale Biomechanics: Theory and Applications</t>
  </si>
  <si>
    <t>https://www.wiley.com/en-ie/Multiscale+Biomechanics%3A+Theory+and+Applications-p-9781119033691</t>
  </si>
  <si>
    <t>Welding Engineering: Introduction</t>
  </si>
  <si>
    <t>https://www.wiley.com/en-ie/Welding+Engineering%3A+An+Introduction%2C+2nd+Edition-p-9781119858720</t>
  </si>
  <si>
    <t>Science of Electric Vehicles</t>
  </si>
  <si>
    <t>https://www.routledge.com/The-Science-of-Electric-Vehicles-Concepts-and-Applications/Spellman/p/book/9781032366289</t>
  </si>
  <si>
    <t>Thermomechanics of Solids and Structures</t>
  </si>
  <si>
    <t>https://shop.elsevier.com/books/thermomechanics-of-solids-and-structures/canadija/978-0-12-820121-3</t>
  </si>
  <si>
    <t>Multiscale Multibody Dynamics</t>
  </si>
  <si>
    <t>https://link.springer.com/book/10.1007/978-981-19-8441-9?utm_medium=catalog&amp;utm_source=sn-bks&amp;utm_campaign=search_tool&amp;utm_content=online_result_list</t>
  </si>
  <si>
    <t>Introduction to Finite Element Analysis Using Matlab Tools</t>
  </si>
  <si>
    <t>https://link.springer.com/book/10.1007/978-3-031-17540-4?utm_medium=catalog&amp;utm_source=sn-bks&amp;utm_campaign=search_tool&amp;utm_content=online_result_list</t>
  </si>
  <si>
    <t>Hybrid Micromachining and Microfabrication Technologies</t>
  </si>
  <si>
    <t>https://www.wiley.com/en-ie/Hybrid+Micromachining+and+Microfabrication+Technologies%3A+Principles%2C+Varieties+and+Applications-p-9781394174478</t>
  </si>
  <si>
    <t>Essentials of Mechanical Stress Analysis</t>
  </si>
  <si>
    <t>https://www.routledge.com/Essentials-of-Mechanical-Stress-Analysis/Javidinejad/p/book/9781032317557</t>
  </si>
  <si>
    <t>Lightweight and Sustainable Composite Materials</t>
  </si>
  <si>
    <t>https://shop.elsevier.com/books/lightweight-and-sustainable-composite-materials/rangappa/978-0-323-95189-0</t>
  </si>
  <si>
    <t>Design of Electromechanical and Combination Products</t>
  </si>
  <si>
    <t>https://www.routledge.com/Design-of-Electromechanical-and-Combination-Products-An-Agile-and-Systems/Jamnia/p/book/9781032294070</t>
  </si>
  <si>
    <t>Thermodynamics Made Simple for Energy Engineers</t>
  </si>
  <si>
    <t>https://www.routledge.com/Thermodynamics-Made-Simple-for-Energy-Engineers--Engineers-in-Other-Disciplines/Rauf/p/book/9788770223492</t>
  </si>
  <si>
    <t>Handbook of Laser-Based Sustainable Surface Modification</t>
  </si>
  <si>
    <t>https://www.routledge.com/Handbook-of-Laser-Based-Sustainable-Surface-Modification-and-Manufacturing/Vasudev-Prakash/p/book/9781032387673</t>
  </si>
  <si>
    <t>Post-Processing Techniques for Metal-Based Additive Manufacturing</t>
  </si>
  <si>
    <t>https://www.routledge.com/Post-Processing-Techniques-for-Metal-Based-Additive-Manufacturing-Towards/Wang-Lee-Bai-Zhang/p/book/9781032224473</t>
  </si>
  <si>
    <t>Handbook of Environmental Engineering</t>
  </si>
  <si>
    <t>https://www.routledge.com/Handbook-of-Environmental-Engineering/Spellman/p/book/9781032288079</t>
  </si>
  <si>
    <t>Fundamentals of Environmental Assessment</t>
  </si>
  <si>
    <t>https://www.routledge.com/Fundamentals-of-Environmental-Assessment/Suter-II/p/book/9780367705923</t>
  </si>
  <si>
    <t>Plastic Pollution</t>
  </si>
  <si>
    <t>https://www.routledge.com/Plastic-Pollution-Nature-Based-Solutions-and-Effective-Governance/Krantzberg-Jetoo-Grover-Babel/p/book/9780367684808</t>
  </si>
  <si>
    <t>Hazardous Wastes: Assessment and Remediation</t>
  </si>
  <si>
    <t>https://www.wiley.com/en-ie/Hazardous+Wastes%3A+Assessment+and+Remediation%2C+2nd+Edition-p-9781119634065</t>
  </si>
  <si>
    <t>Water and Wastewater Engineering Technology</t>
  </si>
  <si>
    <t>https://www.routledge.com/Water-and-Wastewater-Engineering-Technology/Verma/p/book/9781032390055</t>
  </si>
  <si>
    <t>Advanced Technologies for Solid, Liquid and Gas Waste Treatment</t>
  </si>
  <si>
    <t>https://www.routledge.com/Advanced-Technologies-for-Solid-Liquid-and-Gas-Waste-Treatment/Al-Arni-Chakraborty-Chia-Ho-Lau-Natarajan/p/book/9781032197593</t>
  </si>
  <si>
    <t>Renewable and Waste-Heat Utilisation Technologies</t>
  </si>
  <si>
    <t>https://www.cambridge.org/cz/universitypress/subjects/engineering/chemical-engineering/renewable-and-waste-heat-utilisation-technologies?format=HB</t>
  </si>
  <si>
    <t>Recent Technologies for Waste to Clean Energy and Its Utilization</t>
  </si>
  <si>
    <t>https://link.springer.com/book/10.1007/978-981-19-3784-2?utm_medium=catalog&amp;utm_source=sn-bks&amp;utm_campaign=search_tool&amp;utm_content=online_result_list</t>
  </si>
  <si>
    <t>International Handbook of Engineering Education Research</t>
  </si>
  <si>
    <t>https://www.routledge.com/International-Handbook-of-Engineering-Education-Research/Johri/p/book/9781032262758</t>
  </si>
  <si>
    <t>Experiential Learning in Engineering Education</t>
  </si>
  <si>
    <t>https://www.routledge.com/Experiential-Learning-in-Engineering-Education/Steele/p/book/9780367439620</t>
  </si>
  <si>
    <t>GPS and GNSS for Land Surveyors</t>
  </si>
  <si>
    <t>https://www.routledge.com/GPS-and-GNSS-for-Land-Surveyors-Fifth-Edition/Van-Sickle/p/book/9781032521022</t>
  </si>
  <si>
    <t>Artificial Intelligence in Earth Science</t>
  </si>
  <si>
    <t>https://shop.elsevier.com/books/artificial-intelligence-in-earth-science/sun/978-0-323-91737-7</t>
  </si>
  <si>
    <t>Medical Geology</t>
  </si>
  <si>
    <t>https://www.wiley.com/en-ie/Medical+Geology%3A+En+route+to+One+Health-p-9781119867340</t>
  </si>
  <si>
    <t>Analog Communications: Introduction to Communication Systems</t>
  </si>
  <si>
    <t>https://link.springer.com/book/10.1007/978-3-031-19584-6?utm_medium=catalog&amp;utm_source=sn-bks&amp;utm_campaign=search_tool&amp;utm_content=online_result_list</t>
  </si>
  <si>
    <t>Quantum Computing and Artificial Intelligence</t>
  </si>
  <si>
    <t>https://www.degruyter.com/document/doi/10.1515/9783110791402/html</t>
  </si>
  <si>
    <t>Quantum Information Science</t>
  </si>
  <si>
    <t>https://global.oup.com/academic/product/quantum-information-science-9780198787488?q=9780198787488&amp;cc=gb&amp;lang=en</t>
  </si>
  <si>
    <t>Handbook of Augmented and Virtual Reality</t>
  </si>
  <si>
    <t>https://www.degruyter.com/document/doi/10.1515/9783110785234/html</t>
  </si>
  <si>
    <t>Design Methods for Reducing Failure Probabilities with Examples</t>
  </si>
  <si>
    <t>https://link.springer.com/book/10.1007/978-3-031-37019-9?utm_medium=catalog&amp;utm_source=sn-bks&amp;utm_campaign=search_tool&amp;utm_content=online_result_list</t>
  </si>
  <si>
    <t>Electromagnetism for Engineers</t>
  </si>
  <si>
    <t>https://www.wiley.com/en-ie/Electromagnetism+for+Engineers-p-9781119406167</t>
  </si>
  <si>
    <t>Ethics, Technology and Engineering</t>
  </si>
  <si>
    <t>https://www.wiley.com/en-ie/Ethics%2C+Technology%2C+and+Engineering%3A+An+Introduction%2C+2nd+Edition-p-9781119879435</t>
  </si>
  <si>
    <t>Defects in Organic Semiconductors and Devices</t>
  </si>
  <si>
    <t>https://www.wiley.com/en-ie/Defects+in+Organic+Semiconductors+and+Devices-p-9781786309266</t>
  </si>
  <si>
    <t>Fields and Waves in Electromagnetic Communications</t>
  </si>
  <si>
    <t>https://www.wiley.com/en-ie/Fields+and+Waves+in+Electromagnetic+Communications-p-9781119472193</t>
  </si>
  <si>
    <t>Adaptive Radar Detection</t>
  </si>
  <si>
    <t>https://us.artechhouse.com/Adaptive-Radar-Detection-Model-Based-Data-Driven-and-Hybrid-Approaches-P2302.aspx</t>
  </si>
  <si>
    <t>Energy IoT Architecture: From Theory to Practice</t>
  </si>
  <si>
    <t>https://us.artechhouse.com/Energy-IoT-Architecture-From-Theory-to-Practice-P2303.aspx</t>
  </si>
  <si>
    <t>Drone Technology: Future Trends and Practical Applications</t>
  </si>
  <si>
    <t>https://www.wiley.com/en-ie/Drone+Technology%3A+Future+Trends+and+Practical+Applications-p-9781394166534</t>
  </si>
  <si>
    <t>Handbook of Computational Sciences</t>
  </si>
  <si>
    <t>https://www.wiley.com/en-ie/Handbook+of+Computational+Sciences%3A+A+Multi+and+Interdisciplinary+Approach-p-9781119760467</t>
  </si>
  <si>
    <t>Innovative Engineering with AI Applications</t>
  </si>
  <si>
    <t>https://www.wiley.com/en-ie/Innovative+Engineering+with+AI+Applications-p-9781119791638</t>
  </si>
  <si>
    <t>Ethical Engineering</t>
  </si>
  <si>
    <t>https://www.routledge.com/Ethical-Engineering-A-Practical-Guide-with-Case-Studies/Schlossberger/p/book/9781032151120</t>
  </si>
  <si>
    <t>Springer Handbook of Engineering Statistics</t>
  </si>
  <si>
    <t>Digital Technologies for Smart Business, Economics and Education</t>
  </si>
  <si>
    <t>https://link.springer.com/book/10.1007/978-3-031-24101-7?utm_medium=catalog&amp;utm_source=sn-bks&amp;utm_campaign=search_tool&amp;utm_content=online_result_list</t>
  </si>
  <si>
    <t>Principles of Economics</t>
  </si>
  <si>
    <t>https://www.macmillanlearning.com/ed/uk/product/Principles-of-Economics--2nd-edition/p/1319498612</t>
  </si>
  <si>
    <t>Economics</t>
  </si>
  <si>
    <t>https://www.mheducation.com.sg/economics-ise-9781266106842-asia-group</t>
  </si>
  <si>
    <t>Business Model Innovation</t>
  </si>
  <si>
    <t>https://www.cambridge.org/cz/universitypress/subjects/management/strategic-management/business-model-innovation-strategic-and-organizational-issues-established-firms?format=PB</t>
  </si>
  <si>
    <t>Cross-Cultural Management</t>
  </si>
  <si>
    <t>https://uk.sagepub.com/en-gb/eur/cross-cultural-management/book262679</t>
  </si>
  <si>
    <t>Math for Business and Finance</t>
  </si>
  <si>
    <t>https://www.mheducation.com.sg/math-for-business-and-finance-an-algebraic-approach-ise-9781266223013-asia-group</t>
  </si>
  <si>
    <t>Platform Strategies: Guidebook for Entrepreneurs in Platform Economy</t>
  </si>
  <si>
    <t>https://www.routledge.com/Platform-Strategies-A-Guidebook-for-Entrepreneurs-in-the-Platform-Economy/Belleflamme-Neysen/p/book/9781138590700</t>
  </si>
  <si>
    <t>E-Commerce 2023-2024</t>
  </si>
  <si>
    <t>https://www.pearson.ch/HigherEducation/Pearson/EAN/9781292449722/E-commerce-2023-E2-80-932024-business-technology-society-Global-Edition</t>
  </si>
  <si>
    <t>Eco Tech: Investing in Regenerative Futures</t>
  </si>
  <si>
    <t>https://www.routledge.com/Eco-Tech-Investing-in-Regenerative-Futures/Undheim/p/book/9781032474199</t>
  </si>
  <si>
    <t>Cybersecurity: Technology Landscape Analysis</t>
  </si>
  <si>
    <t>https://link.springer.com/book/10.1007/978-3-031-34843-3?utm_medium=catalog&amp;utm_source=sn-bks&amp;utm_campaign=search_tool&amp;utm_content=online_result_list</t>
  </si>
  <si>
    <t>Cost and Value Management in Projects</t>
  </si>
  <si>
    <t>https://www.wiley.com/en-ie/Cost+and+Value+Management+in+Projects%2C+2nd+Edition-p-9781119933564</t>
  </si>
  <si>
    <t>Management and Engineering of Critical Infrastructures</t>
  </si>
  <si>
    <t>https://shop.elsevier.com/books/management-and-engineering-of-critical-infrastructures/tekinerdogan/978-0-323-99330-2</t>
  </si>
  <si>
    <t>Homotopy-Based Methods in Water Engineering</t>
  </si>
  <si>
    <t>https://www.routledge.com/Homotopy-Based-Methods-in-Water-Engineering/Kumbhakar-Singh/p/book/9781032438214</t>
  </si>
  <si>
    <t>Hydro-Meteorological Hazards, Risks and Disasters</t>
  </si>
  <si>
    <t>https://shop.elsevier.com/books/hydro-meteorological-hazards-risks-and-disasters/shroder/978-0-12-819101-9</t>
  </si>
  <si>
    <t>Artificial Intelligence and Modeling for Water Sustainability</t>
  </si>
  <si>
    <t>https://www.routledge.com/Artificial-Intelligence-and-Modeling-for-Water-Sustainability-Global-Challenges/Mahmoud-Fawzy-Khan/p/book/9781032186993</t>
  </si>
  <si>
    <t>Introduction to Municipal Water Quality Management</t>
  </si>
  <si>
    <t>https://www.routledge.com/Introduction-to-Municipal-Water-Quality-Management/Haarhoff/p/book/9781032493954</t>
  </si>
  <si>
    <t>Hydropower Screws: Calculation and Optimal Design of Archimedean Screws</t>
  </si>
  <si>
    <t>https://link.springer.com/book/10.1007/978-3-031-27642-2?utm_medium=catalog&amp;utm_source=sn-bks&amp;utm_campaign=search_tool&amp;utm_content=online_result_list</t>
  </si>
  <si>
    <t>Emerging Technologies for Water Supply, Conservation and Management</t>
  </si>
  <si>
    <t>https://link.springer.com/book/10.1007/978-3-031-35279-9?utm_medium=catalog&amp;utm_source=sn-bks&amp;utm_campaign=search_tool&amp;utm_content=online_result_list</t>
  </si>
  <si>
    <t>Water Resources Management</t>
  </si>
  <si>
    <t>https://www.wiley.com/en-ie/Water+Resources+Management%3A+Principles%2C+Methods%2C+and+Tools-p-9781119885962</t>
  </si>
  <si>
    <t>Information Technology Law</t>
  </si>
  <si>
    <t>https://global.oup.com/academic/product/information-technology-law-9780192893529?q=9780192893529&amp;cc=gb&amp;lang=en</t>
  </si>
  <si>
    <t>Machine Learning: Constraint-Based Approach</t>
  </si>
  <si>
    <t>https://shop.elsevier.com/books/machine-learning/gori/978-0-323-89859-1</t>
  </si>
  <si>
    <t>Developments and Directions in Intellectual Property Law</t>
  </si>
  <si>
    <t>https://global.oup.com/academic/product/developments-and-directions-in-intellectual-property-law-9780192864482?q=9780192864482&amp;cc=gb&amp;lang=en</t>
  </si>
  <si>
    <t>https://www.cambridge.org/cz/universitypress/subjects/law/intellectual-property/cambridge-handbook-investment-driven-intellectual-property?format=HB</t>
  </si>
  <si>
    <t>Cambridge Handbook of Investment-Driven Intellectual Property</t>
  </si>
  <si>
    <t>Intellectual Property Statistics</t>
  </si>
  <si>
    <t>https://link.springer.com/book/10.1007/978-3-031-36386-3?utm_medium=catalog&amp;utm_source=sn-bks&amp;utm_campaign=search_tool&amp;utm_content=online_result_list</t>
  </si>
  <si>
    <t>American Patent Law: Business and Economic History</t>
  </si>
  <si>
    <t>https://www.cambridge.org/cz/universitypress/subjects/law/intellectual-property/american-patent-law-business-and-economic-history?format=PB</t>
  </si>
  <si>
    <t>https://link.springer.com/book/10.1007/978-1-4471-7503-2?utm_medium=catalog&amp;utm_source=sn-bks&amp;utm_campaign=search_tool&amp;utm_content=online_result_list</t>
  </si>
  <si>
    <t xml:space="preserve">Mathematical Foundations of Software Engineering </t>
  </si>
  <si>
    <t>https://link.springer.com/book/10.1007/978-3-031-26212-8?utm_medium=catalog&amp;utm_source=sn-bks&amp;utm_campaign=search_tool&amp;utm_content=online_result_list</t>
  </si>
  <si>
    <t>Numerical Methods for Fractal-Fractional Differential Equations and Engineering</t>
  </si>
  <si>
    <t>https://www.routledge.com/Numerical-Methods-for-Fractal-Fractional-Differential-Equations-and-Engineering/Khan-Atangana/p/book/9781032415222</t>
  </si>
  <si>
    <t>Introduction to Probability and Random Variables</t>
  </si>
  <si>
    <t>https://link.springer.com/book/10.1007/978-3-031-31816-0?utm_medium=catalog&amp;utm_source=sn-bks&amp;utm_campaign=search_tool&amp;utm_content=online_result_list</t>
  </si>
  <si>
    <t>Probability Foundations for Engineers</t>
  </si>
  <si>
    <t>https://www.routledge.com/Probability-Foundations-for-Engineers/Nachlas/p/book/9781032278483</t>
  </si>
  <si>
    <t>https://link.springer.com/book/10.1007/978-3-031-26151-0?utm_medium=catalog&amp;utm_source=sn-bks&amp;utm_campaign=search_tool&amp;utm_content=online_result_list</t>
  </si>
  <si>
    <t>Mathematical Methods for Engineering and Science</t>
  </si>
  <si>
    <t>Industrial Statistics: Computer-Based Approach with Python</t>
  </si>
  <si>
    <t>https://link.springer.com/book/10.1007/978-3-031-28482-3?utm_medium=catalog&amp;utm_source=sn-bks&amp;utm_campaign=search_tool&amp;utm_content=online_result_list</t>
  </si>
  <si>
    <t>Invisible Power of Mathematics</t>
  </si>
  <si>
    <t>https://link.springer.com/book/10.1007/978-1-0716-2776-1?utm_medium=catalog&amp;utm_source=sn-bks&amp;utm_campaign=search_tool&amp;utm_content=online_result_list</t>
  </si>
  <si>
    <t>Lateral Solutions to Mathematical Problems</t>
  </si>
  <si>
    <t>https://www.routledge.com/Lateral-Solutions-to-Mathematical-Problems/MacHale/p/book/9781032370927</t>
  </si>
  <si>
    <t>Mathematical Modeling of Physical Systems</t>
  </si>
  <si>
    <t>https://link.springer.com/book/10.1007/978-981-19-7558-5?utm_medium=catalog&amp;utm_source=sn-bks&amp;utm_campaign=search_tool&amp;utm_content=online_result_list</t>
  </si>
  <si>
    <t>Handbook of Mathematical and Digital Engineering Foundations for AI</t>
  </si>
  <si>
    <t>https://www.routledge.com/Handbook-of-Mathematical-and-Digital-Engineering-Foundations-for-Artificial/Badiru-Asaolu/p/book/9781032161815</t>
  </si>
  <si>
    <t>Mathematics and Computer Science Volume 1</t>
  </si>
  <si>
    <t>https://www.wiley.com/en-ie/Mathematics+and+Computer+Science%2C+Volume+1-p-9781119879671</t>
  </si>
  <si>
    <t>Mathematical Physics with Differential Equations</t>
  </si>
  <si>
    <t>https://global.oup.com/academic/product/mathematical-physics-with-differential-equations-9780192872623?q=mathematics&amp;facet_narrowbypubdate_facet=Last%203%20months&amp;lang=en&amp;cc=gb</t>
  </si>
  <si>
    <t>Modern Introduction to Classical Electrodynamics</t>
  </si>
  <si>
    <t>https://global.oup.com/academic/product/a-modern-introduction-to-classical-electrodynamics-9780192867438?q=mathematics&amp;facet_narrowbypubdate_facet=Last%203%20months&amp;lang=en&amp;cc=gb</t>
  </si>
  <si>
    <t>https://www.cambridge.org/cz/universitypress/subjects/physics/general-and-classical-physics/students-guide-rotational-motion?format=PB</t>
  </si>
  <si>
    <t>Student's Guide to Rotational Motion</t>
  </si>
  <si>
    <t>Getting Research Funded</t>
  </si>
  <si>
    <t>https://www.routledge.com/Getting-Research-Funded-Five-Essential-Rules-for-Early-Career-Researchers/Khoo-Ward-ODonnell/p/book/9780367651039</t>
  </si>
  <si>
    <t>Essential Guide to Building Your Argument</t>
  </si>
  <si>
    <t>Time Series for Data Scientists</t>
  </si>
  <si>
    <t>https://www.cambridge.org/cz/universitypress/subjects/statistics-probability/statistical-theory-and-methods/time-series-data-scientists-data-management-description-modeling-and-forecasting?format=HB</t>
  </si>
  <si>
    <t>Second Course in Probability</t>
  </si>
  <si>
    <t>https://www.cambridge.org/cz/universitypress/subjects/statistics-probability/probability-theory-and-stochastic-processes/second-course-probability-2nd-edition?format=PB</t>
  </si>
  <si>
    <t>Complex Function Theory</t>
  </si>
  <si>
    <t>https://www.worldscientific.com/worldscibooks/10.1142/13267#t=aboutBook</t>
  </si>
  <si>
    <t>Partial Differential Equations</t>
  </si>
  <si>
    <t>https://www.worldscientific.com/worldscibooks/10.1142/13266#t=aboutBook</t>
  </si>
  <si>
    <t>Introduction to Chaos, Fractals and Dynamical Systems</t>
  </si>
  <si>
    <t>https://www.worldscientific.com/worldscibooks/10.1142/13331#t=aboutBook</t>
  </si>
  <si>
    <t>Walk Through Combinatorics</t>
  </si>
  <si>
    <t>https://www.worldscientific.com/worldscibooks/10.1142/13455#t=aboutBook</t>
  </si>
  <si>
    <t>9783030842048</t>
  </si>
  <si>
    <t>Handbook of Smart Materials, Technologies and Devices</t>
  </si>
  <si>
    <t>https://link.springer.com/referencework/10.1007/978-3-030-84205-5?utm_medium=catalog&amp;utm_source=sn-bks&amp;utm_campaign=search_tool&amp;utm_content=online_result_list</t>
  </si>
  <si>
    <t>9781839167270</t>
  </si>
  <si>
    <t>Multicomponent Hydrogels: Smart Materials for Biomedical Applications</t>
  </si>
  <si>
    <t>https://books.rsc.org/books/edited-volume/2091/Multicomponent-HydrogelsSmart-Materials-for?searchresult=1</t>
  </si>
  <si>
    <t>9781032416175</t>
  </si>
  <si>
    <t>https://www.routledge.com/Smart-Nanomaterials/Munaweera-Madhusha/p/book/9781032416175</t>
  </si>
  <si>
    <t>Smart Nanomaterials</t>
  </si>
  <si>
    <t>9780323951586</t>
  </si>
  <si>
    <t>Smart Anticorrosive Materials</t>
  </si>
  <si>
    <t>https://shop.elsevier.com/books/smart-anticorrosive-materials/verma/978-0-323-95158-6</t>
  </si>
  <si>
    <t>9780323856713</t>
  </si>
  <si>
    <t>New Trends in Smart Nanostructured Biomaterials in Health Sciences</t>
  </si>
  <si>
    <t>https://shop.elsevier.com/books/new-trends-in-smart-nanostructured-biomaterials-in-health-sciences/goncalves/978-0-323-85671-3</t>
  </si>
  <si>
    <t>9783110759723</t>
  </si>
  <si>
    <t>Smart and Functional Textiles</t>
  </si>
  <si>
    <t>https://www.degruyter.com/document/doi/10.1515/9783110759747/html</t>
  </si>
  <si>
    <t>9788499366432</t>
  </si>
  <si>
    <t>9783031214554</t>
  </si>
  <si>
    <t>Trends in Urban Design</t>
  </si>
  <si>
    <t>https://link.springer.com/book/10.1007/978-3-031-21456-1?utm_medium=catalog&amp;utm_source=sn-bks&amp;utm_campaign=search_tool&amp;utm_content=online_result_list</t>
  </si>
  <si>
    <t>Urban Sketches</t>
  </si>
  <si>
    <t>https://www.loftpublications.com/product-page/landscape-design-sketches</t>
  </si>
  <si>
    <t>Thermal Radiation: Introduction</t>
  </si>
  <si>
    <t>Landscape Architecture</t>
  </si>
  <si>
    <t>Time-Saver Standards for Landscape Architecture</t>
  </si>
  <si>
    <t>Introduction to Veterinary Medicine Engineering</t>
  </si>
  <si>
    <t>Descriptions of Medical Fungi</t>
  </si>
  <si>
    <t>Thermodynamics: Engineering Approach</t>
  </si>
  <si>
    <t>https://www.mheducation.com.sg/thermodynamics-an-engineering-approach-ise-9781266152115-asia-group</t>
  </si>
  <si>
    <t>https://www.mhprofessional.com/landscape-architecture-5e-pb-9781265899868-usa</t>
  </si>
  <si>
    <t>https://www.mhprofessional.com/time-saver-standards-for-landscape-architecture-2e-pb-9781265890537-usa</t>
  </si>
  <si>
    <t>https://link.springer.com/book/10.1007/978-3-031-22805-6?utm_medium=catalog&amp;utm_source=sn-bks&amp;utm_campaign=search_tool&amp;utm_content=online_result_list</t>
  </si>
  <si>
    <t>https://www.cabidigitallibrary.org/doi/book/10.1079/9781800622340.0000</t>
  </si>
  <si>
    <t>Hayes' Principles and Methods of Toxicology 2 Vols</t>
  </si>
  <si>
    <t>https://uk.sagepub.com/en-gb/eur/the-essential-guide-to-building-your-argument/book277543</t>
  </si>
  <si>
    <t>Mathematical Methods and Models in Composites</t>
  </si>
  <si>
    <t>https://www.worldscientific.com/worldscibooks/10.1142/q0350#t=aboutBook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</si>
</sst>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&quot;Kč&quot;;[Red]#,##0\ &quot;Kč&quot;"/>
  </numFmts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u/>
      <sz val="14"/>
      <color theme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indexed="8"/>
      <name val="Wingdings"/>
      <charset val="2"/>
    </font>
    <font>
      <u/>
      <sz val="11"/>
      <name val="Arial Narrow"/>
      <family val="2"/>
      <charset val="238"/>
    </font>
    <font>
      <sz val="11"/>
      <name val="Calibri"/>
      <family val="2"/>
      <charset val="1"/>
    </font>
    <font>
      <sz val="11"/>
      <color rgb="FF000000"/>
      <name val="Arial Narrow"/>
      <family val="2"/>
      <charset val="238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5" fillId="0" borderId="0"/>
    <xf numFmtId="0" fontId="6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" fillId="0" borderId="0"/>
  </cellStyleXfs>
  <cellXfs count="140">
    <xf numFmtId="0" fontId="0" fillId="0" borderId="0" xfId="0" applyProtection="1"/>
    <xf numFmtId="0" fontId="4" fillId="0" borderId="0" xfId="0" applyFont="1" applyFill="1" applyBorder="1"/>
    <xf numFmtId="0" fontId="10" fillId="0" borderId="0" xfId="0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164" fontId="10" fillId="0" borderId="0" xfId="0" applyNumberFormat="1" applyFont="1" applyFill="1" applyBorder="1" applyAlignment="1" applyProtection="1">
      <alignment horizontal="center"/>
    </xf>
    <xf numFmtId="0" fontId="11" fillId="0" borderId="0" xfId="3" applyFont="1" applyFill="1" applyBorder="1" applyAlignment="1">
      <alignment horizontal="center"/>
    </xf>
    <xf numFmtId="1" fontId="11" fillId="0" borderId="0" xfId="3" applyNumberFormat="1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  <xf numFmtId="164" fontId="11" fillId="0" borderId="0" xfId="3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10" fillId="0" borderId="3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left" indent="1"/>
    </xf>
    <xf numFmtId="164" fontId="10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 applyProtection="1">
      <alignment vertical="center"/>
    </xf>
    <xf numFmtId="1" fontId="13" fillId="0" borderId="2" xfId="10" applyNumberFormat="1" applyFont="1" applyFill="1" applyBorder="1" applyAlignment="1">
      <alignment horizontal="center"/>
    </xf>
    <xf numFmtId="164" fontId="13" fillId="0" borderId="2" xfId="1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indent="1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indent="1"/>
    </xf>
    <xf numFmtId="1" fontId="13" fillId="0" borderId="2" xfId="10" applyNumberFormat="1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left" vertical="center" inden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164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left" indent="1"/>
    </xf>
    <xf numFmtId="164" fontId="13" fillId="0" borderId="2" xfId="0" applyNumberFormat="1" applyFont="1" applyFill="1" applyBorder="1" applyAlignment="1" applyProtection="1">
      <alignment horizontal="center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indent="1"/>
    </xf>
    <xf numFmtId="164" fontId="10" fillId="0" borderId="2" xfId="0" applyNumberFormat="1" applyFont="1" applyFill="1" applyBorder="1" applyAlignment="1" applyProtection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/>
    </xf>
    <xf numFmtId="0" fontId="13" fillId="0" borderId="2" xfId="10" applyFont="1" applyFill="1" applyBorder="1" applyAlignment="1" applyProtection="1">
      <alignment horizontal="left" vertical="center" indent="1"/>
    </xf>
    <xf numFmtId="164" fontId="13" fillId="0" borderId="2" xfId="1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1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indent="1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indent="1"/>
    </xf>
    <xf numFmtId="164" fontId="13" fillId="0" borderId="2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left" wrapText="1" indent="1"/>
    </xf>
    <xf numFmtId="164" fontId="13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left" indent="1"/>
    </xf>
    <xf numFmtId="6" fontId="10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4" fillId="0" borderId="0" xfId="0" applyFont="1" applyFill="1" applyBorder="1" applyAlignment="1"/>
    <xf numFmtId="1" fontId="10" fillId="0" borderId="2" xfId="10" applyNumberFormat="1" applyFont="1" applyFill="1" applyBorder="1" applyAlignment="1">
      <alignment horizontal="center"/>
    </xf>
    <xf numFmtId="49" fontId="10" fillId="0" borderId="2" xfId="10" applyNumberFormat="1" applyFont="1" applyFill="1" applyBorder="1" applyAlignment="1">
      <alignment horizontal="left" indent="1"/>
    </xf>
    <xf numFmtId="164" fontId="10" fillId="0" borderId="2" xfId="10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10" fillId="0" borderId="0" xfId="0" applyFont="1" applyFill="1" applyBorder="1" applyAlignment="1"/>
    <xf numFmtId="0" fontId="13" fillId="0" borderId="2" xfId="0" applyFont="1" applyFill="1" applyBorder="1" applyAlignment="1">
      <alignment horizontal="left" indent="1"/>
    </xf>
    <xf numFmtId="0" fontId="10" fillId="0" borderId="2" xfId="0" applyFont="1" applyFill="1" applyBorder="1" applyAlignment="1">
      <alignment horizontal="left" indent="1"/>
    </xf>
    <xf numFmtId="165" fontId="10" fillId="0" borderId="2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 applyProtection="1">
      <alignment horizontal="left" vertical="center" indent="1"/>
    </xf>
    <xf numFmtId="164" fontId="10" fillId="0" borderId="2" xfId="0" applyNumberFormat="1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horizontal="left" vertical="center" indent="1"/>
    </xf>
    <xf numFmtId="1" fontId="10" fillId="0" borderId="2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indent="1"/>
    </xf>
    <xf numFmtId="49" fontId="10" fillId="0" borderId="2" xfId="0" applyNumberFormat="1" applyFont="1" applyFill="1" applyBorder="1" applyAlignment="1">
      <alignment horizontal="center"/>
    </xf>
    <xf numFmtId="49" fontId="13" fillId="0" borderId="2" xfId="10" applyNumberFormat="1" applyFont="1" applyFill="1" applyBorder="1" applyAlignment="1">
      <alignment horizontal="left" indent="1"/>
    </xf>
    <xf numFmtId="1" fontId="13" fillId="0" borderId="2" xfId="0" applyNumberFormat="1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left" indent="1"/>
    </xf>
    <xf numFmtId="165" fontId="13" fillId="0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0" fillId="0" borderId="2" xfId="11" applyNumberFormat="1" applyFont="1" applyFill="1" applyBorder="1" applyAlignment="1" applyProtection="1">
      <alignment horizontal="center" vertical="center"/>
    </xf>
    <xf numFmtId="0" fontId="10" fillId="0" borderId="2" xfId="11" applyFont="1" applyFill="1" applyBorder="1" applyAlignment="1" applyProtection="1">
      <alignment horizontal="left" vertical="center" indent="1"/>
    </xf>
    <xf numFmtId="1" fontId="10" fillId="0" borderId="2" xfId="11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14" fillId="0" borderId="2" xfId="2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9" fillId="0" borderId="0" xfId="8" applyFont="1" applyFill="1" applyBorder="1" applyAlignment="1"/>
    <xf numFmtId="49" fontId="21" fillId="0" borderId="2" xfId="0" applyNumberFormat="1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49" fontId="10" fillId="0" borderId="2" xfId="2" applyNumberFormat="1" applyFont="1" applyBorder="1" applyAlignment="1">
      <alignment horizontal="left" indent="1"/>
    </xf>
    <xf numFmtId="0" fontId="13" fillId="0" borderId="2" xfId="2" applyFont="1" applyBorder="1" applyAlignment="1">
      <alignment horizontal="left" indent="1"/>
    </xf>
    <xf numFmtId="49" fontId="10" fillId="0" borderId="2" xfId="0" applyNumberFormat="1" applyFont="1" applyFill="1" applyBorder="1" applyAlignment="1">
      <alignment horizontal="left" vertical="center" wrapText="1" indent="1"/>
    </xf>
    <xf numFmtId="0" fontId="10" fillId="0" borderId="2" xfId="12" applyFont="1" applyBorder="1" applyAlignment="1">
      <alignment horizontal="left" indent="1"/>
    </xf>
    <xf numFmtId="0" fontId="10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indent="1"/>
    </xf>
    <xf numFmtId="0" fontId="21" fillId="0" borderId="2" xfId="0" applyFont="1" applyBorder="1" applyAlignment="1">
      <alignment horizontal="left" indent="1"/>
    </xf>
    <xf numFmtId="49" fontId="21" fillId="0" borderId="2" xfId="0" applyNumberFormat="1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vertical="top" indent="1"/>
    </xf>
    <xf numFmtId="49" fontId="10" fillId="0" borderId="2" xfId="0" applyNumberFormat="1" applyFont="1" applyBorder="1" applyAlignment="1">
      <alignment horizontal="left" indent="1"/>
    </xf>
    <xf numFmtId="0" fontId="19" fillId="0" borderId="0" xfId="8" applyNumberFormat="1" applyFont="1" applyFill="1" applyBorder="1" applyAlignment="1"/>
    <xf numFmtId="0" fontId="19" fillId="0" borderId="0" xfId="0" applyFont="1" applyFill="1" applyBorder="1" applyAlignment="1"/>
    <xf numFmtId="0" fontId="19" fillId="0" borderId="0" xfId="8" applyFont="1" applyFill="1" applyBorder="1" applyAlignment="1" applyProtection="1">
      <alignment vertical="center"/>
    </xf>
    <xf numFmtId="0" fontId="19" fillId="0" borderId="0" xfId="8" applyNumberFormat="1" applyFont="1" applyFill="1" applyBorder="1" applyAlignment="1">
      <alignment vertical="top"/>
    </xf>
    <xf numFmtId="0" fontId="19" fillId="0" borderId="0" xfId="8" applyNumberFormat="1" applyFont="1" applyFill="1" applyBorder="1" applyAlignment="1">
      <alignment horizontal="left"/>
    </xf>
    <xf numFmtId="49" fontId="19" fillId="0" borderId="0" xfId="8" applyNumberFormat="1" applyFont="1" applyFill="1" applyBorder="1" applyAlignment="1"/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vertical="center"/>
    </xf>
    <xf numFmtId="0" fontId="19" fillId="0" borderId="0" xfId="8" applyFont="1" applyFill="1" applyBorder="1" applyAlignment="1" applyProtection="1"/>
    <xf numFmtId="164" fontId="12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center"/>
    </xf>
    <xf numFmtId="0" fontId="15" fillId="0" borderId="0" xfId="8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</cellXfs>
  <cellStyles count="13">
    <cellStyle name="Excel Built-in Normal" xfId="12"/>
    <cellStyle name="Hypertextový odkaz" xfId="8" builtinId="8"/>
    <cellStyle name="Hypertextový odkaz 2" xfId="6"/>
    <cellStyle name="Normální" xfId="0" builtinId="0"/>
    <cellStyle name="Normální 2" xfId="1"/>
    <cellStyle name="Normální 2 2" xfId="5"/>
    <cellStyle name="Normální 3" xfId="2"/>
    <cellStyle name="Normální 4" xfId="3"/>
    <cellStyle name="Normální 5" xfId="4"/>
    <cellStyle name="Normální 6" xfId="7"/>
    <cellStyle name="Normální 7" xfId="10"/>
    <cellStyle name="Normální 8" xfId="9"/>
    <cellStyle name="Normální 9" xfId="11"/>
  </cellStyles>
  <dxfs count="8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mbridge.org/cz/universitypress/subjects/engineering/aerospace-engineering/structural-dynamics-theory-and-applications-aerospace-and-mechanical-engineering-volume-50?format=HB" TargetMode="External"/><Relationship Id="rId299" Type="http://schemas.openxmlformats.org/officeDocument/2006/relationships/hyperlink" Target="https://www.routledge.com/Integration-of-IoT-with-Cloud-Computing-for-Smart-Applications/Anand-Juneja-Juneja-Jain-Kannan/p/book/9781032328676" TargetMode="External"/><Relationship Id="rId21" Type="http://schemas.openxmlformats.org/officeDocument/2006/relationships/hyperlink" Target="https://www.routledge.com/Cryptocurrency-Concepts-Technology-and-Applications/Liebowitz/p/book/9781032324371" TargetMode="External"/><Relationship Id="rId63" Type="http://schemas.openxmlformats.org/officeDocument/2006/relationships/hyperlink" Target="https://www.springer.com/gp/book/978-981-19-7981-1?utm_medium=catalog&amp;utm_source=sn-bks&amp;utm_campaign=search_tool&amp;utm_content=csv_title-list" TargetMode="External"/><Relationship Id="rId159" Type="http://schemas.openxmlformats.org/officeDocument/2006/relationships/hyperlink" Target="https://www.degruyter.com/document/doi/10.1515/9783035603392/html" TargetMode="External"/><Relationship Id="rId324" Type="http://schemas.openxmlformats.org/officeDocument/2006/relationships/hyperlink" Target="https://shop.theiet.org/intelligent-control-of-medium-and-high-power-converters" TargetMode="External"/><Relationship Id="rId366" Type="http://schemas.openxmlformats.org/officeDocument/2006/relationships/hyperlink" Target="https://www.cambridge.org/cz/universitypress/subjects/physics/optics-optoelectronics-and-photonics/semiconductor-laser-photonics-2nd-edition?format=HB" TargetMode="External"/><Relationship Id="rId170" Type="http://schemas.openxmlformats.org/officeDocument/2006/relationships/hyperlink" Target="https://www.degruyter.com/document/isbn/9783035626285/html" TargetMode="External"/><Relationship Id="rId226" Type="http://schemas.openxmlformats.org/officeDocument/2006/relationships/hyperlink" Target="https://www.degruyter.com/document/isbn/9781501517044/html" TargetMode="External"/><Relationship Id="rId433" Type="http://schemas.openxmlformats.org/officeDocument/2006/relationships/hyperlink" Target="https://www.routledge.com/Introduction-to-Municipal-Water-Quality-Management/Haarhoff/p/book/9781032493954" TargetMode="External"/><Relationship Id="rId268" Type="http://schemas.openxmlformats.org/officeDocument/2006/relationships/hyperlink" Target="https://link.springer.com/book/10.1007/978-3-031-29191-3?utm_medium=catalog&amp;utm_source=sn-bks&amp;utm_campaign=search_tool&amp;utm_content=online_result_list" TargetMode="External"/><Relationship Id="rId475" Type="http://schemas.openxmlformats.org/officeDocument/2006/relationships/hyperlink" Target="https://www.mhprofessional.com/time-saver-standards-for-landscape-architecture-2e-pb-9781265890537-usa" TargetMode="External"/><Relationship Id="rId32" Type="http://schemas.openxmlformats.org/officeDocument/2006/relationships/hyperlink" Target="https://www.springer.com/gp/book/978-3-031-25862-6?utm_medium=catalog&amp;utm_source=sn-bks&amp;utm_campaign=search_tool&amp;utm_content=csv_title-list" TargetMode="External"/><Relationship Id="rId74" Type="http://schemas.openxmlformats.org/officeDocument/2006/relationships/hyperlink" Target="https://link.springer.com/book/10.1007/978-3-031-34934-8?utm_medium=catalog&amp;utm_source=sn-bks&amp;utm_campaign=search_tool&amp;utm_content=online_result_list" TargetMode="External"/><Relationship Id="rId128" Type="http://schemas.openxmlformats.org/officeDocument/2006/relationships/hyperlink" Target="https://www.scientific.net/book/materials-and-technologies-in-modern-production/978-3-0364-1107-1" TargetMode="External"/><Relationship Id="rId335" Type="http://schemas.openxmlformats.org/officeDocument/2006/relationships/hyperlink" Target="https://shop.elsevier.com/books/databook-of-polymer-processing-additives/wypych/978-1-77467-008-8" TargetMode="External"/><Relationship Id="rId377" Type="http://schemas.openxmlformats.org/officeDocument/2006/relationships/hyperlink" Target="https://www.wiley.com/en-ie/Welding+Engineering%3A+An+Introduction%2C+2nd+Edition-p-9781119858720" TargetMode="External"/><Relationship Id="rId5" Type="http://schemas.openxmlformats.org/officeDocument/2006/relationships/hyperlink" Target="https://www.routledge.com/Biopolymer-Based-Films-and-Coatings-Trends-and-Challenges/Bangar-Kumar-Siroha/p/book/9781032293387" TargetMode="External"/><Relationship Id="rId181" Type="http://schemas.openxmlformats.org/officeDocument/2006/relationships/hyperlink" Target="https://www.routledge.com/Sustainable-Management-A-Complete-Guide-for-Faculty-and-Students/Molthan-Hill/p/book/9781032253756" TargetMode="External"/><Relationship Id="rId237" Type="http://schemas.openxmlformats.org/officeDocument/2006/relationships/hyperlink" Target="https://shop.elsevier.com/books/bioimpedance-and-bioelectricity-basics/martinsen/978-0-12-819107-1" TargetMode="External"/><Relationship Id="rId402" Type="http://schemas.openxmlformats.org/officeDocument/2006/relationships/hyperlink" Target="https://www.wiley.com/en-ie/Medical+Geology%3A+En+route+to+One+Health-p-9781119867340" TargetMode="External"/><Relationship Id="rId279" Type="http://schemas.openxmlformats.org/officeDocument/2006/relationships/hyperlink" Target="https://www.wiley.com/en-ie/SketchUp+for+Interior+Design%3A+3D+Visualizing%2C+Designing%2C+and+Space+Planning%2C+2nd+Edition-p-9781119897743" TargetMode="External"/><Relationship Id="rId444" Type="http://schemas.openxmlformats.org/officeDocument/2006/relationships/hyperlink" Target="https://link.springer.com/book/10.1007/978-3-031-26212-8?utm_medium=catalog&amp;utm_source=sn-bks&amp;utm_campaign=search_tool&amp;utm_content=online_result_list" TargetMode="External"/><Relationship Id="rId43" Type="http://schemas.openxmlformats.org/officeDocument/2006/relationships/hyperlink" Target="https://www.springer.com/gp/book/978-981-19-5326-2?utm_medium=catalog&amp;utm_source=sn-bks&amp;utm_campaign=search_tool&amp;utm_content=csv_title-list" TargetMode="External"/><Relationship Id="rId139" Type="http://schemas.openxmlformats.org/officeDocument/2006/relationships/hyperlink" Target="https://shop.elsevier.com/books/new-and-future-developments-in-microbial-biotechnology-and-bioengineering/rai/978-0-323-99890-1" TargetMode="External"/><Relationship Id="rId290" Type="http://schemas.openxmlformats.org/officeDocument/2006/relationships/hyperlink" Target="https://link.springer.com/book/10.1007/978-3-031-32797-1?utm_medium=catalog&amp;utm_source=sn-bks&amp;utm_campaign=search_tool&amp;utm_content=online_result_list" TargetMode="External"/><Relationship Id="rId304" Type="http://schemas.openxmlformats.org/officeDocument/2006/relationships/hyperlink" Target="https://www.degruyter.com/document/doi/10.1515/9783110788082/html" TargetMode="External"/><Relationship Id="rId346" Type="http://schemas.openxmlformats.org/officeDocument/2006/relationships/hyperlink" Target="https://link.springer.com/book/10.1007/978-981-99-1455-5?utm_medium=catalog&amp;utm_source=sn-bks&amp;utm_campaign=search_tool&amp;utm_content=online_result_list" TargetMode="External"/><Relationship Id="rId388" Type="http://schemas.openxmlformats.org/officeDocument/2006/relationships/hyperlink" Target="https://www.routledge.com/Handbook-of-Laser-Based-Sustainable-Surface-Modification-and-Manufacturing/Vasudev-Prakash/p/book/9781032387673" TargetMode="External"/><Relationship Id="rId85" Type="http://schemas.openxmlformats.org/officeDocument/2006/relationships/hyperlink" Target="https://www.cambridge.org/cz/universitypress/subjects/computer-science/pattern-recognition-and-machine-learning/mathematical-analysis-machine-learning-algorithms?format=HB" TargetMode="External"/><Relationship Id="rId150" Type="http://schemas.openxmlformats.org/officeDocument/2006/relationships/hyperlink" Target="https://www.degruyter.com/document/isbn/9783422987630/html" TargetMode="External"/><Relationship Id="rId192" Type="http://schemas.openxmlformats.org/officeDocument/2006/relationships/hyperlink" Target="https://www.routledge.com/Safety-Management-Systems-and-their-Origins-Insights-from-the-Aviation/Bieder/p/book/9781032308937" TargetMode="External"/><Relationship Id="rId206" Type="http://schemas.openxmlformats.org/officeDocument/2006/relationships/hyperlink" Target="https://link.springer.com/book/10.1007/978-3-030-52264-3?utm_medium=catalog&amp;utm_source=sn-bks&amp;utm_campaign=search_tool&amp;utm_content=online_result_list" TargetMode="External"/><Relationship Id="rId413" Type="http://schemas.openxmlformats.org/officeDocument/2006/relationships/hyperlink" Target="https://us.artechhouse.com/Energy-IoT-Architecture-From-Theory-to-Practice-P2303.aspx" TargetMode="External"/><Relationship Id="rId248" Type="http://schemas.openxmlformats.org/officeDocument/2006/relationships/hyperlink" Target="https://link.springer.com/book/10.1007/978-981-99-2267-3?utm_medium=catalog&amp;utm_source=sn-bks&amp;utm_campaign=search_tool&amp;utm_content=online_result_list" TargetMode="External"/><Relationship Id="rId455" Type="http://schemas.openxmlformats.org/officeDocument/2006/relationships/hyperlink" Target="https://global.oup.com/academic/product/mathematical-physics-with-differential-equations-9780192872623?q=mathematics&amp;facet_narrowbypubdate_facet=Last%203%20months&amp;lang=en&amp;cc=gb" TargetMode="External"/><Relationship Id="rId12" Type="http://schemas.openxmlformats.org/officeDocument/2006/relationships/hyperlink" Target="https://global.oup.com/academic/product/the-earths-magnetic-field-9780192862686?prevNumResPerPage=20&amp;prevSortField=1&amp;sortField=8&amp;resultsPerPage=20&amp;start=0&amp;lang=en&amp;cc=us" TargetMode="External"/><Relationship Id="rId108" Type="http://schemas.openxmlformats.org/officeDocument/2006/relationships/hyperlink" Target="https://www.worldscientific.com/worldscibooks/10.1142/12922" TargetMode="External"/><Relationship Id="rId315" Type="http://schemas.openxmlformats.org/officeDocument/2006/relationships/hyperlink" Target="https://www.routledge.com/A-Light-Guide-to-Energy-Savings-in-Transport/Molloy/p/book/9788770227209" TargetMode="External"/><Relationship Id="rId357" Type="http://schemas.openxmlformats.org/officeDocument/2006/relationships/hyperlink" Target="https://global.oup.com/academic/product/optical-networks-9780192890481?q=9780192890481&amp;cc=gb&amp;lang=en" TargetMode="External"/><Relationship Id="rId54" Type="http://schemas.openxmlformats.org/officeDocument/2006/relationships/hyperlink" Target="https://www.springer.com/gp/book/978-3-030-80361-2?utm_medium=catalog&amp;utm_source=sn-bks&amp;utm_campaign=search_tool&amp;utm_content=csv_title-list" TargetMode="External"/><Relationship Id="rId96" Type="http://schemas.openxmlformats.org/officeDocument/2006/relationships/hyperlink" Target="https://www.routledge.com/Omics-for-Environmental-Engineering-and-Microbiology-Systems/Kumar-Garg-Kumar-Biswas/p/book/9781032162836" TargetMode="External"/><Relationship Id="rId161" Type="http://schemas.openxmlformats.org/officeDocument/2006/relationships/hyperlink" Target="https://www.cambridgescholars.com/product/978-1-5275-8952-0" TargetMode="External"/><Relationship Id="rId217" Type="http://schemas.openxmlformats.org/officeDocument/2006/relationships/hyperlink" Target="https://link.springer.com/book/10.1007/978-981-19-7146-4?utm_medium=catalog&amp;utm_source=sn-bks&amp;utm_campaign=search_tool&amp;utm_content=csv_title-list" TargetMode="External"/><Relationship Id="rId399" Type="http://schemas.openxmlformats.org/officeDocument/2006/relationships/hyperlink" Target="https://www.routledge.com/Experiential-Learning-in-Engineering-Education/Steele/p/book/9780367439620" TargetMode="External"/><Relationship Id="rId259" Type="http://schemas.openxmlformats.org/officeDocument/2006/relationships/hyperlink" Target="https://www.routledge.com/Remote-Sensing-and-Digital-Image-Processing-with-R/de-Carvalho-Alves-Sanches/p/book/9781032359229" TargetMode="External"/><Relationship Id="rId424" Type="http://schemas.openxmlformats.org/officeDocument/2006/relationships/hyperlink" Target="https://www.routledge.com/Platform-Strategies-A-Guidebook-for-Entrepreneurs-in-the-Platform-Economy/Belleflamme-Neysen/p/book/9781138590700" TargetMode="External"/><Relationship Id="rId466" Type="http://schemas.openxmlformats.org/officeDocument/2006/relationships/hyperlink" Target="https://books.rsc.org/books/edited-volume/2091/Multicomponent-HydrogelsSmart-Materials-for?searchresult=1" TargetMode="External"/><Relationship Id="rId23" Type="http://schemas.openxmlformats.org/officeDocument/2006/relationships/hyperlink" Target="https://www.cambridge.org/cz/academic/subjects/physics/mathematical-methods/data-modeling-sciences-applications-basics-computations?format=HB" TargetMode="External"/><Relationship Id="rId119" Type="http://schemas.openxmlformats.org/officeDocument/2006/relationships/hyperlink" Target="https://shop.elsevier.com/books/eco-systems-of-resilience-practices/colucci/978-0-12-819198-9" TargetMode="External"/><Relationship Id="rId270" Type="http://schemas.openxmlformats.org/officeDocument/2006/relationships/hyperlink" Target="https://www.wiley.com/en-ie/Barry%27s+Advanced+Construction+of+Buildings%2C+5th+Edition-p-9781119734888" TargetMode="External"/><Relationship Id="rId326" Type="http://schemas.openxmlformats.org/officeDocument/2006/relationships/hyperlink" Target="https://shop.elsevier.com/books/power-electronics-converters-and-their-control-for-renewable-energy-applications/fekik/978-0-323-91941-8" TargetMode="External"/><Relationship Id="rId65" Type="http://schemas.openxmlformats.org/officeDocument/2006/relationships/hyperlink" Target="https://www.springer.com/gp/book/978-3-658-39820-0?utm_medium=catalog&amp;utm_source=sn-bks&amp;utm_campaign=search_tool&amp;utm_content=csv_title-list" TargetMode="External"/><Relationship Id="rId130" Type="http://schemas.openxmlformats.org/officeDocument/2006/relationships/hyperlink" Target="https://link.springer.com/book/10.1007/978-3-031-14324-3?utm_medium=catalog&amp;utm_source=sn-bks&amp;utm_campaign=search_tool&amp;utm_content=online_result_list" TargetMode="External"/><Relationship Id="rId368" Type="http://schemas.openxmlformats.org/officeDocument/2006/relationships/hyperlink" Target="https://link.springer.com/referencework/10.1007/978-3-031-16101-8?utm_medium=catalog&amp;utm_source=sn-bks&amp;utm_campaign=search_tool&amp;utm_content=online_result_list" TargetMode="External"/><Relationship Id="rId172" Type="http://schemas.openxmlformats.org/officeDocument/2006/relationships/hyperlink" Target="https://www.degruyter.com/document/doi/10.1515/9783110658491/html" TargetMode="External"/><Relationship Id="rId228" Type="http://schemas.openxmlformats.org/officeDocument/2006/relationships/hyperlink" Target="https://www.worldscientific.com/worldscibooks/10.1142/13268" TargetMode="External"/><Relationship Id="rId435" Type="http://schemas.openxmlformats.org/officeDocument/2006/relationships/hyperlink" Target="https://link.springer.com/book/10.1007/978-3-031-35279-9?utm_medium=catalog&amp;utm_source=sn-bks&amp;utm_campaign=search_tool&amp;utm_content=online_result_list" TargetMode="External"/><Relationship Id="rId477" Type="http://schemas.openxmlformats.org/officeDocument/2006/relationships/hyperlink" Target="https://www.cabidigitallibrary.org/doi/book/10.1079/9781800622340.0000" TargetMode="External"/><Relationship Id="rId281" Type="http://schemas.openxmlformats.org/officeDocument/2006/relationships/hyperlink" Target="https://uk.sagepub.com/en-gb/eur/foundations-of-programming-statistics-and-machine-learning-for-business-analytics/book280517" TargetMode="External"/><Relationship Id="rId337" Type="http://schemas.openxmlformats.org/officeDocument/2006/relationships/hyperlink" Target="https://www.routledge.com/Materials-for-Chemical-Sensors/Bhandari-Rushi/p/book/9780367484354" TargetMode="External"/><Relationship Id="rId34" Type="http://schemas.openxmlformats.org/officeDocument/2006/relationships/hyperlink" Target="https://www.springer.com/gp/book/978-3-031-29572-0?utm_medium=catalog&amp;utm_source=sn-bks&amp;utm_campaign=search_tool&amp;utm_content=csv_title-list" TargetMode="External"/><Relationship Id="rId55" Type="http://schemas.openxmlformats.org/officeDocument/2006/relationships/hyperlink" Target="https://www.springer.com/gp/book/978-3-031-15308-2?utm_medium=catalog&amp;utm_source=sn-bks&amp;utm_campaign=search_tool&amp;utm_content=csv_title-list" TargetMode="External"/><Relationship Id="rId76" Type="http://schemas.openxmlformats.org/officeDocument/2006/relationships/hyperlink" Target="https://www.routledge.com/6G-Wireless-The-Communication-Paradigm-Beyond-2030/Tariq-Khandaker-Ansari/p/book/9781032251738" TargetMode="External"/><Relationship Id="rId97" Type="http://schemas.openxmlformats.org/officeDocument/2006/relationships/hyperlink" Target="https://link.springer.com/book/10.1007/978-3-662-66547-3?utm_medium=catalog&amp;utm_source=sn-bks&amp;utm_campaign=search_tool&amp;utm_content=online_result_list" TargetMode="External"/><Relationship Id="rId120" Type="http://schemas.openxmlformats.org/officeDocument/2006/relationships/hyperlink" Target="https://www.intechopen.com/books/10984" TargetMode="External"/><Relationship Id="rId141" Type="http://schemas.openxmlformats.org/officeDocument/2006/relationships/hyperlink" Target="https://www.wiley.com/en-ie/3D+Scanning+for+Advanced+Manufacturing%2C+Design%2C+and+Construction-p-9781119758518" TargetMode="External"/><Relationship Id="rId358" Type="http://schemas.openxmlformats.org/officeDocument/2006/relationships/hyperlink" Target="https://www.degruyter.com/document/doi/10.1515/9783111140100/html" TargetMode="External"/><Relationship Id="rId379" Type="http://schemas.openxmlformats.org/officeDocument/2006/relationships/hyperlink" Target="https://shop.elsevier.com/books/thermomechanics-of-solids-and-structures/canadija/978-0-12-820121-3" TargetMode="External"/><Relationship Id="rId7" Type="http://schemas.openxmlformats.org/officeDocument/2006/relationships/hyperlink" Target="https://www.routledge.com/Flexible-and-Wearable-Sensors-Materials-Technologies-and-Challenges/Gupta/p/book/9781032288178" TargetMode="External"/><Relationship Id="rId162" Type="http://schemas.openxmlformats.org/officeDocument/2006/relationships/hyperlink" Target="https://www.degruyter.com/document/doi/10.1515/9783035623772/html" TargetMode="External"/><Relationship Id="rId183" Type="http://schemas.openxmlformats.org/officeDocument/2006/relationships/hyperlink" Target="https://www.routledge.com/Supply-Chain-Engineering-Models-and-Applications/Ravindran-Warsing-Jr-Griffin/p/book/9781032254753" TargetMode="External"/><Relationship Id="rId218" Type="http://schemas.openxmlformats.org/officeDocument/2006/relationships/hyperlink" Target="https://link.springer.com/book/10.1007/978-981-99-0015-2?utm_medium=catalog&amp;utm_source=sn-bks&amp;utm_campaign=search_tool&amp;utm_content=online_result_list" TargetMode="External"/><Relationship Id="rId239" Type="http://schemas.openxmlformats.org/officeDocument/2006/relationships/hyperlink" Target="https://www.routledge.com/Compression-Textiles-for-Medical-Sports-and-Allied-Applications/Kankariya-Rossi/p/book/9781032287904" TargetMode="External"/><Relationship Id="rId390" Type="http://schemas.openxmlformats.org/officeDocument/2006/relationships/hyperlink" Target="https://www.routledge.com/Handbook-of-Environmental-Engineering/Spellman/p/book/9781032288079" TargetMode="External"/><Relationship Id="rId404" Type="http://schemas.openxmlformats.org/officeDocument/2006/relationships/hyperlink" Target="https://www.degruyter.com/document/doi/10.1515/9783110791402/html" TargetMode="External"/><Relationship Id="rId425" Type="http://schemas.openxmlformats.org/officeDocument/2006/relationships/hyperlink" Target="https://www.pearson.ch/HigherEducation/Pearson/EAN/9781292449722/E-commerce-2023-E2-80-932024-business-technology-society-Global-Edition" TargetMode="External"/><Relationship Id="rId446" Type="http://schemas.openxmlformats.org/officeDocument/2006/relationships/hyperlink" Target="https://link.springer.com/book/10.1007/978-3-031-31816-0?utm_medium=catalog&amp;utm_source=sn-bks&amp;utm_campaign=search_tool&amp;utm_content=online_result_list" TargetMode="External"/><Relationship Id="rId467" Type="http://schemas.openxmlformats.org/officeDocument/2006/relationships/hyperlink" Target="https://www.routledge.com/Smart-Nanomaterials/Munaweera-Madhusha/p/book/9781032416175" TargetMode="External"/><Relationship Id="rId250" Type="http://schemas.openxmlformats.org/officeDocument/2006/relationships/hyperlink" Target="https://link.springer.com/book/10.1007/978-3-031-26514-3?utm_medium=catalog&amp;utm_source=sn-bks&amp;utm_campaign=search_tool&amp;utm_content=online_result_list" TargetMode="External"/><Relationship Id="rId271" Type="http://schemas.openxmlformats.org/officeDocument/2006/relationships/hyperlink" Target="https://www.wiley.com/en-ie/Fire+Risk+Management%3A+Principles+and+Strategies+for+Buildings+and+Industrial+Assets-p-9781119827436" TargetMode="External"/><Relationship Id="rId292" Type="http://schemas.openxmlformats.org/officeDocument/2006/relationships/hyperlink" Target="https://www.routledge.com/Machine-Learning-and-the-Internet-of-Things-in-Solar-Power-Generation/Umapathy-Hemanth-Khera-Inbamani-Tripathi/p/book/9781032299785" TargetMode="External"/><Relationship Id="rId306" Type="http://schemas.openxmlformats.org/officeDocument/2006/relationships/hyperlink" Target="https://www.routledge.com/Thermal-Radiation-An-Introduction/Howell-Menguc-Daun/p/book/9781032015316" TargetMode="External"/><Relationship Id="rId24" Type="http://schemas.openxmlformats.org/officeDocument/2006/relationships/hyperlink" Target="https://www.worldscientific.com/worldscibooks/10.1142/13123" TargetMode="External"/><Relationship Id="rId45" Type="http://schemas.openxmlformats.org/officeDocument/2006/relationships/hyperlink" Target="https://www.springer.com/gp/book/978-981-19-6023-9?utm_medium=catalog&amp;utm_source=sn-bks&amp;utm_campaign=search_tool&amp;utm_content=csv_title-list" TargetMode="External"/><Relationship Id="rId66" Type="http://schemas.openxmlformats.org/officeDocument/2006/relationships/hyperlink" Target="https://www.springer.com/gp/book/978-3-031-20265-0?utm_medium=catalog&amp;utm_source=sn-bks&amp;utm_campaign=search_tool&amp;utm_content=csv_title-list" TargetMode="External"/><Relationship Id="rId87" Type="http://schemas.openxmlformats.org/officeDocument/2006/relationships/hyperlink" Target="https://www.cambridge.org/cz/universitypress/subjects/mathematics/logic-categories-and-sets/introduction-proofs-and-proof-strategies?format=PB" TargetMode="External"/><Relationship Id="rId110" Type="http://schemas.openxmlformats.org/officeDocument/2006/relationships/hyperlink" Target="https://www.cambridge.org/cz/universitypress/subjects/engineering/control-systems-and-optimization/dynamic-systems-and-control-engineering?format=HB" TargetMode="External"/><Relationship Id="rId131" Type="http://schemas.openxmlformats.org/officeDocument/2006/relationships/hyperlink" Target="https://www.intechopen.com/books/11145" TargetMode="External"/><Relationship Id="rId327" Type="http://schemas.openxmlformats.org/officeDocument/2006/relationships/hyperlink" Target="https://shop.elsevier.com/books/hybrid-poly-generation-energy-systems/mehrpooya/978-0-323-98366-2" TargetMode="External"/><Relationship Id="rId348" Type="http://schemas.openxmlformats.org/officeDocument/2006/relationships/hyperlink" Target="https://link.springer.com/book/10.1007/978-3-031-10584-5?utm_medium=catalog&amp;utm_source=sn-bks&amp;utm_campaign=search_tool&amp;utm_content=online_result_list" TargetMode="External"/><Relationship Id="rId369" Type="http://schemas.openxmlformats.org/officeDocument/2006/relationships/hyperlink" Target="https://www.routledge.com/Liquid-Crystals-with-NanoMicro-Particles-and-Their-Applications/Chattopadhyay-Srivastava/p/book/9780367554316" TargetMode="External"/><Relationship Id="rId152" Type="http://schemas.openxmlformats.org/officeDocument/2006/relationships/hyperlink" Target="https://www.routledge.com/Routledge-Handbook-of-Urban-Landscape-Research/Bishop-Corkery/p/book/9780367625252" TargetMode="External"/><Relationship Id="rId173" Type="http://schemas.openxmlformats.org/officeDocument/2006/relationships/hyperlink" Target="https://www.vandenhoeck-ruprecht-verlage.com/themen-entdecken/kunst-und-architektur/architektur/57678/brutalismus-in-oesterreich-1960-1980" TargetMode="External"/><Relationship Id="rId194" Type="http://schemas.openxmlformats.org/officeDocument/2006/relationships/hyperlink" Target="https://shop.elsevier.com/books/fundamentals-of-risk-management-for-process-industry-engineers/hassall/978-0-12-820320-0" TargetMode="External"/><Relationship Id="rId208" Type="http://schemas.openxmlformats.org/officeDocument/2006/relationships/hyperlink" Target="https://www.routledge.com/Smart-3D-Nanoprinting-Fundamentals-Materials-and-Applications/Behera-Nguyen-Gupta/p/book/9781032038612" TargetMode="External"/><Relationship Id="rId229" Type="http://schemas.openxmlformats.org/officeDocument/2006/relationships/hyperlink" Target="https://www.degruyter.com/document/doi/10.1515/9783110992892/html" TargetMode="External"/><Relationship Id="rId380" Type="http://schemas.openxmlformats.org/officeDocument/2006/relationships/hyperlink" Target="https://link.springer.com/book/10.1007/978-981-19-8441-9?utm_medium=catalog&amp;utm_source=sn-bks&amp;utm_campaign=search_tool&amp;utm_content=online_result_list" TargetMode="External"/><Relationship Id="rId415" Type="http://schemas.openxmlformats.org/officeDocument/2006/relationships/hyperlink" Target="https://www.wiley.com/en-ie/Handbook+of+Computational+Sciences%3A+A+Multi+and+Interdisciplinary+Approach-p-9781119760467" TargetMode="External"/><Relationship Id="rId436" Type="http://schemas.openxmlformats.org/officeDocument/2006/relationships/hyperlink" Target="https://www.wiley.com/en-ie/Water+Resources+Management%3A+Principles%2C+Methods%2C+and+Tools-p-9781119885962" TargetMode="External"/><Relationship Id="rId457" Type="http://schemas.openxmlformats.org/officeDocument/2006/relationships/hyperlink" Target="https://www.cambridge.org/cz/universitypress/subjects/physics/general-and-classical-physics/students-guide-rotational-motion?format=PB" TargetMode="External"/><Relationship Id="rId240" Type="http://schemas.openxmlformats.org/officeDocument/2006/relationships/hyperlink" Target="https://www.routledge.com/Explainable-AI-in-Healthcare-Unboxing-Machine-Learning-for-Biomedicine/Raval-Roy-Kaya-Kapdi/p/book/9781032367118" TargetMode="External"/><Relationship Id="rId261" Type="http://schemas.openxmlformats.org/officeDocument/2006/relationships/hyperlink" Target="https://www.routledge.com/Computer-Vision-and-Image-Analysis-for-Industry-40/Siddique-Arefin-Ahad-Dewan/p/book/9781032164168" TargetMode="External"/><Relationship Id="rId478" Type="http://schemas.openxmlformats.org/officeDocument/2006/relationships/hyperlink" Target="mailto:NOV@%202023%20-%20Kni&#382;n&#237;%20novinky%20v%20technick&#253;ch%20oborech" TargetMode="External"/><Relationship Id="rId14" Type="http://schemas.openxmlformats.org/officeDocument/2006/relationships/hyperlink" Target="https://www.cambridge.org/cz/academic/subjects/earth-and-environmental-science/atmospheric-science-and-meteorology/atmospheric-general-circulation?format=HB" TargetMode="External"/><Relationship Id="rId35" Type="http://schemas.openxmlformats.org/officeDocument/2006/relationships/hyperlink" Target="https://www.springer.com/gp/book/978-981-19-8459-4?utm_medium=catalog&amp;utm_source=sn-bks&amp;utm_campaign=search_tool&amp;utm_content=csv_title-list" TargetMode="External"/><Relationship Id="rId56" Type="http://schemas.openxmlformats.org/officeDocument/2006/relationships/hyperlink" Target="https://www.springer.com/gp/book/978-3-031-17466-7?utm_medium=catalog&amp;utm_source=sn-bks&amp;utm_campaign=search_tool&amp;utm_content=csv_title-list" TargetMode="External"/><Relationship Id="rId77" Type="http://schemas.openxmlformats.org/officeDocument/2006/relationships/hyperlink" Target="https://www.routledge.com/Introduction-to-Image-Acquisition-and-Display-Technologies-Photon-manipulation/Fujieda/p/book/9781032429311" TargetMode="External"/><Relationship Id="rId100" Type="http://schemas.openxmlformats.org/officeDocument/2006/relationships/hyperlink" Target="https://www.cambridge.org/cz/universitypress/subjects/earth-and-environmental-science/remote-sensing-and-gis/rotation-sensing-large-ring-lasers-applications-geophysics-and-geodesy?format=HB" TargetMode="External"/><Relationship Id="rId282" Type="http://schemas.openxmlformats.org/officeDocument/2006/relationships/hyperlink" Target="https://www.routledge.com/Python-for-Scientific-Computing-and-Artificial-Intelligence/Lynch/p/book/9781032258713" TargetMode="External"/><Relationship Id="rId317" Type="http://schemas.openxmlformats.org/officeDocument/2006/relationships/hyperlink" Target="https://www.routledge.com/Handbook-of-Smart-Manufacturing-Forecasting-the-Future-of-Industry-40/Ajay-Singh-Parveen-AlMangour/p/book/9781032363431" TargetMode="External"/><Relationship Id="rId338" Type="http://schemas.openxmlformats.org/officeDocument/2006/relationships/hyperlink" Target="https://link.springer.com/book/10.1007/978-3-031-21765-4?utm_medium=catalog&amp;utm_source=sn-bks&amp;utm_campaign=search_tool&amp;utm_content=online_result_list" TargetMode="External"/><Relationship Id="rId359" Type="http://schemas.openxmlformats.org/officeDocument/2006/relationships/hyperlink" Target="https://link.springer.com/book/10.1007/978-3-031-24617-3?utm_medium=catalog&amp;utm_source=sn-bks&amp;utm_campaign=search_tool&amp;utm_content=online_result_list" TargetMode="External"/><Relationship Id="rId8" Type="http://schemas.openxmlformats.org/officeDocument/2006/relationships/hyperlink" Target="https://www.worldscientific.com/worldscibooks/10.1142/13131" TargetMode="External"/><Relationship Id="rId98" Type="http://schemas.openxmlformats.org/officeDocument/2006/relationships/hyperlink" Target="https://www.cambridge.org/cz/universitypress/subjects/earth-and-environmental-science/earth-science-general-interest/data-science-geosciences?format=PB" TargetMode="External"/><Relationship Id="rId121" Type="http://schemas.openxmlformats.org/officeDocument/2006/relationships/hyperlink" Target="https://link.springer.com/book/10.1007/978-3-031-08580-2?utm_medium=catalog&amp;utm_source=sn-bks&amp;utm_campaign=search_tool&amp;utm_content=online_result_list" TargetMode="External"/><Relationship Id="rId142" Type="http://schemas.openxmlformats.org/officeDocument/2006/relationships/hyperlink" Target="https://link.springer.com/book/10.1007/978-3-030-96133-6?utm_medium=catalog&amp;utm_source=sn-bks&amp;utm_campaign=search_tool&amp;utm_content=online_result_list" TargetMode="External"/><Relationship Id="rId163" Type="http://schemas.openxmlformats.org/officeDocument/2006/relationships/hyperlink" Target="https://www.bloomsbury.com/uk/karl-langer-9781350280366/" TargetMode="External"/><Relationship Id="rId184" Type="http://schemas.openxmlformats.org/officeDocument/2006/relationships/hyperlink" Target="https://www.routledge.com/The-Business-of-Additive-Manufacturing-3D-Printing-and-the-4th-Industrial/Steenhuis/p/book/9781032505725" TargetMode="External"/><Relationship Id="rId219" Type="http://schemas.openxmlformats.org/officeDocument/2006/relationships/hyperlink" Target="https://www.springer.com/gp/book/978-3-031-06877-5?utm_medium=catalog&amp;utm_source=sn-bks&amp;utm_campaign=search_tool&amp;utm_content=csv_title-list" TargetMode="External"/><Relationship Id="rId370" Type="http://schemas.openxmlformats.org/officeDocument/2006/relationships/hyperlink" Target="https://www.routledge.com/An-Introduction-to-Condensed-Matter-Physics-for-the-Nanosciences/McGurn/p/book/9780367466473" TargetMode="External"/><Relationship Id="rId391" Type="http://schemas.openxmlformats.org/officeDocument/2006/relationships/hyperlink" Target="https://www.routledge.com/Fundamentals-of-Environmental-Assessment/Suter-II/p/book/9780367705923" TargetMode="External"/><Relationship Id="rId405" Type="http://schemas.openxmlformats.org/officeDocument/2006/relationships/hyperlink" Target="https://global.oup.com/academic/product/quantum-information-science-9780198787488?q=9780198787488&amp;cc=gb&amp;lang=en" TargetMode="External"/><Relationship Id="rId426" Type="http://schemas.openxmlformats.org/officeDocument/2006/relationships/hyperlink" Target="https://www.routledge.com/Eco-Tech-Investing-in-Regenerative-Futures/Undheim/p/book/9781032474199" TargetMode="External"/><Relationship Id="rId447" Type="http://schemas.openxmlformats.org/officeDocument/2006/relationships/hyperlink" Target="https://www.routledge.com/Probability-Foundations-for-Engineers/Nachlas/p/book/9781032278483" TargetMode="External"/><Relationship Id="rId230" Type="http://schemas.openxmlformats.org/officeDocument/2006/relationships/hyperlink" Target="https://link.springer.com/book/10.1007/978-3-031-15309-9?utm_medium=catalog&amp;utm_source=sn-bks&amp;utm_campaign=search_tool&amp;utm_content=online_result_list" TargetMode="External"/><Relationship Id="rId251" Type="http://schemas.openxmlformats.org/officeDocument/2006/relationships/hyperlink" Target="https://link.springer.com/book/10.1007/978-981-99-2917-7?utm_medium=catalog&amp;utm_source=sn-bks&amp;utm_campaign=search_tool&amp;utm_content=online_result_list" TargetMode="External"/><Relationship Id="rId468" Type="http://schemas.openxmlformats.org/officeDocument/2006/relationships/hyperlink" Target="https://shop.elsevier.com/books/smart-anticorrosive-materials/verma/978-0-323-95158-6" TargetMode="External"/><Relationship Id="rId25" Type="http://schemas.openxmlformats.org/officeDocument/2006/relationships/hyperlink" Target="https://www.routledge.com/Decision-Intelligence-HumanMachine-Integration-for-Decision-Making/OCallaghan/p/book/9781032384092" TargetMode="External"/><Relationship Id="rId46" Type="http://schemas.openxmlformats.org/officeDocument/2006/relationships/hyperlink" Target="https://www.springer.com/gp/book/978-981-19-0914-6?utm_medium=catalog&amp;utm_source=sn-bks&amp;utm_campaign=search_tool&amp;utm_content=csv_title-list" TargetMode="External"/><Relationship Id="rId67" Type="http://schemas.openxmlformats.org/officeDocument/2006/relationships/hyperlink" Target="https://www.springer.com/gp/book/978-3-030-86882-6?utm_medium=catalog&amp;utm_source=sn-bks&amp;utm_campaign=search_tool&amp;utm_content=csv_title-list" TargetMode="External"/><Relationship Id="rId272" Type="http://schemas.openxmlformats.org/officeDocument/2006/relationships/hyperlink" Target="https://www.wiley.com/en-ie/Geotechnical+Engineering%3A+Unsaturated+and+Saturated+Soils%2C+2nd+Edition-p-9781119788690" TargetMode="External"/><Relationship Id="rId293" Type="http://schemas.openxmlformats.org/officeDocument/2006/relationships/hyperlink" Target="https://link.springer.com/book/10.1007/978-1-4842-9600-4?utm_medium=catalog&amp;utm_source=sn-bks&amp;utm_campaign=search_tool&amp;utm_content=online_result_list" TargetMode="External"/><Relationship Id="rId307" Type="http://schemas.openxmlformats.org/officeDocument/2006/relationships/hyperlink" Target="https://www.routledge.com/Unifying-Physics-of-Accelerators-Lasers-and-Plasma/Seryi-Seraia/p/book/9781032352503" TargetMode="External"/><Relationship Id="rId328" Type="http://schemas.openxmlformats.org/officeDocument/2006/relationships/hyperlink" Target="https://link.springer.com/book/10.1007/978-981-99-4280-0?utm_medium=catalog&amp;utm_source=sn-bks&amp;utm_campaign=search_tool&amp;utm_content=online_result_list" TargetMode="External"/><Relationship Id="rId349" Type="http://schemas.openxmlformats.org/officeDocument/2006/relationships/hyperlink" Target="https://shop.elsevier.com/books/nanochemistry/klinkova/978-0-443-21447-9" TargetMode="External"/><Relationship Id="rId88" Type="http://schemas.openxmlformats.org/officeDocument/2006/relationships/hyperlink" Target="https://www.cambridge.org/cz/universitypress/subjects/computer-science/algorithmics-complexity-computer-algebra-and-computational-g/pearls-algorithm-engineering?format=HB" TargetMode="External"/><Relationship Id="rId111" Type="http://schemas.openxmlformats.org/officeDocument/2006/relationships/hyperlink" Target="https://www.cambridge.org/cz/universitypress/subjects/physics/condensed-matter-physics-nanoscience-and-mesoscopic-physics/quantum-mechanics-nanoscience-and-engineering?format=HB" TargetMode="External"/><Relationship Id="rId132" Type="http://schemas.openxmlformats.org/officeDocument/2006/relationships/hyperlink" Target="https://www.scientific.net/book/structural-and-functional-materials/978-3-0364-1106-4" TargetMode="External"/><Relationship Id="rId153" Type="http://schemas.openxmlformats.org/officeDocument/2006/relationships/hyperlink" Target="https://www.routledge.com/Street-Level-Architecture-The-Past-Present-and-Future-of-Interactive-Frontages/Kickert-Karssenberg/p/book/9780367486105" TargetMode="External"/><Relationship Id="rId174" Type="http://schemas.openxmlformats.org/officeDocument/2006/relationships/hyperlink" Target="https://brill.com/display/title/62415?rskey=EXyvcn&amp;result=1" TargetMode="External"/><Relationship Id="rId195" Type="http://schemas.openxmlformats.org/officeDocument/2006/relationships/hyperlink" Target="https://www.wiley.com/en-ie/Cyber+Physical+Human+Systems%3A+Fundamentals+and+Applications-p-9781119857402" TargetMode="External"/><Relationship Id="rId209" Type="http://schemas.openxmlformats.org/officeDocument/2006/relationships/hyperlink" Target="https://www.routledge.com/Surface-Engineering-Methods-and-Applications/Walia-Murtaza-Pandey-Tyagi/p/book/9781032055015" TargetMode="External"/><Relationship Id="rId360" Type="http://schemas.openxmlformats.org/officeDocument/2006/relationships/hyperlink" Target="https://link.springer.com/book/10.1007/978-981-99-0205-7?utm_medium=catalog&amp;utm_source=sn-bks&amp;utm_campaign=search_tool&amp;utm_content=online_result_list" TargetMode="External"/><Relationship Id="rId381" Type="http://schemas.openxmlformats.org/officeDocument/2006/relationships/hyperlink" Target="https://link.springer.com/book/10.1007/978-3-031-17540-4?utm_medium=catalog&amp;utm_source=sn-bks&amp;utm_campaign=search_tool&amp;utm_content=online_result_list" TargetMode="External"/><Relationship Id="rId416" Type="http://schemas.openxmlformats.org/officeDocument/2006/relationships/hyperlink" Target="https://www.wiley.com/en-ie/Innovative+Engineering+with+AI+Applications-p-9781119791638" TargetMode="External"/><Relationship Id="rId220" Type="http://schemas.openxmlformats.org/officeDocument/2006/relationships/hyperlink" Target="https://link.springer.com/book/10.1007/978-3-031-06878-2?utm_medium=catalog&amp;utm_source=sn-bks&amp;utm_campaign=search_tool&amp;utm_content=online_result_list" TargetMode="External"/><Relationship Id="rId241" Type="http://schemas.openxmlformats.org/officeDocument/2006/relationships/hyperlink" Target="https://www.routledge.com/Medical-Innovation-Concepts-Delivery-and-the-Future-of-Healthcare/Kanegaonkar-Tysome/p/book/9780367703004" TargetMode="External"/><Relationship Id="rId437" Type="http://schemas.openxmlformats.org/officeDocument/2006/relationships/hyperlink" Target="https://global.oup.com/academic/product/information-technology-law-9780192893529?q=9780192893529&amp;cc=gb&amp;lang=en" TargetMode="External"/><Relationship Id="rId458" Type="http://schemas.openxmlformats.org/officeDocument/2006/relationships/hyperlink" Target="https://www.routledge.com/Getting-Research-Funded-Five-Essential-Rules-for-Early-Career-Researchers/Khoo-Ward-ODonnell/p/book/9780367651039" TargetMode="External"/><Relationship Id="rId479" Type="http://schemas.openxmlformats.org/officeDocument/2006/relationships/hyperlink" Target="https://uk.sagepub.com/en-gb/eur/the-essential-guide-to-building-your-argument/book277543" TargetMode="External"/><Relationship Id="rId15" Type="http://schemas.openxmlformats.org/officeDocument/2006/relationships/hyperlink" Target="https://www.routledge.com/Computational-Linear-Algebra-with-Applications-and-MATLAB-Computations/White/p/book/9781032302461" TargetMode="External"/><Relationship Id="rId36" Type="http://schemas.openxmlformats.org/officeDocument/2006/relationships/hyperlink" Target="https://www.springer.com/gp/book/978-3-030-92951-0?utm_medium=catalog&amp;utm_source=sn-bks&amp;utm_campaign=search_tool&amp;utm_content=csv_title-list" TargetMode="External"/><Relationship Id="rId57" Type="http://schemas.openxmlformats.org/officeDocument/2006/relationships/hyperlink" Target="https://www.springer.com/gp/book/978-3-031-22621-2?utm_medium=catalog&amp;utm_source=sn-bks&amp;utm_campaign=search_tool&amp;utm_content=csv_title-list" TargetMode="External"/><Relationship Id="rId262" Type="http://schemas.openxmlformats.org/officeDocument/2006/relationships/hyperlink" Target="https://link.springer.com/book/10.1007/978-3-031-35900-2?utm_medium=catalog&amp;utm_source=sn-bks&amp;utm_campaign=search_tool&amp;utm_content=online_result_list" TargetMode="External"/><Relationship Id="rId283" Type="http://schemas.openxmlformats.org/officeDocument/2006/relationships/hyperlink" Target="https://link.springer.com/book/10.1007/978-1-4842-9576-2?utm_medium=catalog&amp;utm_source=sn-bks&amp;utm_campaign=search_tool&amp;utm_content=online_result_list" TargetMode="External"/><Relationship Id="rId318" Type="http://schemas.openxmlformats.org/officeDocument/2006/relationships/hyperlink" Target="https://link.springer.com/book/10.1007/978-3-031-28138-9?utm_medium=catalog&amp;utm_source=sn-bks&amp;utm_campaign=search_tool&amp;utm_content=online_result_list" TargetMode="External"/><Relationship Id="rId339" Type="http://schemas.openxmlformats.org/officeDocument/2006/relationships/hyperlink" Target="https://link.springer.com/book/10.1007/978-3-031-24785-9?utm_medium=catalog&amp;utm_source=sn-bks&amp;utm_campaign=search_tool&amp;utm_content=online_result_list" TargetMode="External"/><Relationship Id="rId78" Type="http://schemas.openxmlformats.org/officeDocument/2006/relationships/hyperlink" Target="https://www.routledge.com/Electronic-Devices-and-Circuit-Fundamentals/Patrick-Fardo-Richardson-Chandra/p/book/9788770227414" TargetMode="External"/><Relationship Id="rId99" Type="http://schemas.openxmlformats.org/officeDocument/2006/relationships/hyperlink" Target="https://www.cambridge.org/cz/universitypress/subjects/earth-and-environmental-science/hydrology-hydrogeology-and-water-resources/hydrology-introduction-2nd-edition?format=HB" TargetMode="External"/><Relationship Id="rId101" Type="http://schemas.openxmlformats.org/officeDocument/2006/relationships/hyperlink" Target="https://www.cambridge.org/cz/universitypress/subjects/engineering/solid-mechanics-and-materials/theory-machines-and-mechanisms-6th-edition?format=HB" TargetMode="External"/><Relationship Id="rId122" Type="http://schemas.openxmlformats.org/officeDocument/2006/relationships/hyperlink" Target="https://www.igi-global.com/book/considerations-territorial-planning-space-economic/298698" TargetMode="External"/><Relationship Id="rId143" Type="http://schemas.openxmlformats.org/officeDocument/2006/relationships/hyperlink" Target="https://link.springer.com/book/10.1007/978-981-16-8717-4?utm_medium=catalog&amp;utm_source=sn-bks&amp;utm_campaign=search_tool&amp;utm_content=online_result_list" TargetMode="External"/><Relationship Id="rId164" Type="http://schemas.openxmlformats.org/officeDocument/2006/relationships/hyperlink" Target="https://www.bloomsbury.com/uk/kay-fisker-9781350244276/" TargetMode="External"/><Relationship Id="rId185" Type="http://schemas.openxmlformats.org/officeDocument/2006/relationships/hyperlink" Target="https://www.routledge.com/Wastewater-Treatment-Recycling-Management-and-Valorization-of-Industrial/Samy-Fahim-Said/p/book/9781032404691" TargetMode="External"/><Relationship Id="rId350" Type="http://schemas.openxmlformats.org/officeDocument/2006/relationships/hyperlink" Target="https://www.cambridge.org/cz/universitypress/subjects/physics/optics-optoelectronics-and-photonics/physics-and-engineering-graded-index-media?format=HB" TargetMode="External"/><Relationship Id="rId371" Type="http://schemas.openxmlformats.org/officeDocument/2006/relationships/hyperlink" Target="https://www.routledge.com/Biomotors-and-their-Nanobiotechnology-Applications/Guo-Wang/p/book/9780367196134" TargetMode="External"/><Relationship Id="rId406" Type="http://schemas.openxmlformats.org/officeDocument/2006/relationships/hyperlink" Target="https://www.degruyter.com/document/doi/10.1515/9783110785234/html" TargetMode="External"/><Relationship Id="rId9" Type="http://schemas.openxmlformats.org/officeDocument/2006/relationships/hyperlink" Target="https://www.cambridge.org/cz/universitypress/subjects/physics/electronics-physicists/electronics-analog-and-digital?format=PB" TargetMode="External"/><Relationship Id="rId210" Type="http://schemas.openxmlformats.org/officeDocument/2006/relationships/hyperlink" Target="https://www.springer.com/gp/book/978-981-16-6232-4?utm_medium=catalog&amp;utm_source=sn-bks&amp;utm_campaign=search_tool&amp;utm_content=csv_title-list" TargetMode="External"/><Relationship Id="rId392" Type="http://schemas.openxmlformats.org/officeDocument/2006/relationships/hyperlink" Target="https://www.routledge.com/Plastic-Pollution-Nature-Based-Solutions-and-Effective-Governance/Krantzberg-Jetoo-Grover-Babel/p/book/9780367684808" TargetMode="External"/><Relationship Id="rId427" Type="http://schemas.openxmlformats.org/officeDocument/2006/relationships/hyperlink" Target="https://link.springer.com/book/10.1007/978-3-031-34843-3?utm_medium=catalog&amp;utm_source=sn-bks&amp;utm_campaign=search_tool&amp;utm_content=online_result_list" TargetMode="External"/><Relationship Id="rId448" Type="http://schemas.openxmlformats.org/officeDocument/2006/relationships/hyperlink" Target="https://link.springer.com/book/10.1007/978-3-031-26151-0?utm_medium=catalog&amp;utm_source=sn-bks&amp;utm_campaign=search_tool&amp;utm_content=online_result_list" TargetMode="External"/><Relationship Id="rId469" Type="http://schemas.openxmlformats.org/officeDocument/2006/relationships/hyperlink" Target="https://shop.elsevier.com/books/new-trends-in-smart-nanostructured-biomaterials-in-health-sciences/goncalves/978-0-323-85671-3" TargetMode="External"/><Relationship Id="rId26" Type="http://schemas.openxmlformats.org/officeDocument/2006/relationships/hyperlink" Target="https://www.springer.com/gp/book/978-3-030-96135-0?utm_medium=catalog&amp;utm_source=sn-bks&amp;utm_campaign=search_tool&amp;utm_content=csv_title-list" TargetMode="External"/><Relationship Id="rId231" Type="http://schemas.openxmlformats.org/officeDocument/2006/relationships/hyperlink" Target="https://www.springer.com/gp/book/978-981-19-6397-1?utm_medium=catalog&amp;utm_source=sn-bks&amp;utm_campaign=search_tool&amp;utm_content=csv_title-list" TargetMode="External"/><Relationship Id="rId252" Type="http://schemas.openxmlformats.org/officeDocument/2006/relationships/hyperlink" Target="https://www.routledge.com/Time-Frequency-Analysis-Techniques-and-their-Applications/Pachori/p/book/9781032392974" TargetMode="External"/><Relationship Id="rId273" Type="http://schemas.openxmlformats.org/officeDocument/2006/relationships/hyperlink" Target="https://link.springer.com/book/10.1007/978-981-99-1369-5?utm_medium=catalog&amp;utm_source=sn-bks&amp;utm_campaign=search_tool&amp;utm_content=online_result_list" TargetMode="External"/><Relationship Id="rId294" Type="http://schemas.openxmlformats.org/officeDocument/2006/relationships/hyperlink" Target="https://www.cambridge.org/cz/universitypress/subjects/physics/particle-physics-and-nuclear-physics/particle-detectors-2nd-edition-1?format=PB" TargetMode="External"/><Relationship Id="rId308" Type="http://schemas.openxmlformats.org/officeDocument/2006/relationships/hyperlink" Target="https://www.routledge.com/Energy-Efficient-Electrical-Systems-for-Buildings/Krarti/p/book/9781032233833" TargetMode="External"/><Relationship Id="rId329" Type="http://schemas.openxmlformats.org/officeDocument/2006/relationships/hyperlink" Target="https://link.springer.com/book/10.1007/978-3-031-18996-8?utm_medium=catalog&amp;utm_source=sn-bks&amp;utm_campaign=search_tool&amp;utm_content=online_result_list" TargetMode="External"/><Relationship Id="rId480" Type="http://schemas.openxmlformats.org/officeDocument/2006/relationships/hyperlink" Target="https://www.worldscientific.com/worldscibooks/10.1142/q0350" TargetMode="External"/><Relationship Id="rId47" Type="http://schemas.openxmlformats.org/officeDocument/2006/relationships/hyperlink" Target="https://www.springer.com/gp/book/978-981-19-5362-0?utm_medium=catalog&amp;utm_source=sn-bks&amp;utm_campaign=search_tool&amp;utm_content=csv_title-list" TargetMode="External"/><Relationship Id="rId68" Type="http://schemas.openxmlformats.org/officeDocument/2006/relationships/hyperlink" Target="https://www.springer.com/gp/book/978-3-030-87577-0?utm_medium=catalog&amp;utm_source=sn-bks&amp;utm_campaign=search_tool&amp;utm_content=csv_title-list" TargetMode="External"/><Relationship Id="rId89" Type="http://schemas.openxmlformats.org/officeDocument/2006/relationships/hyperlink" Target="https://www.cambridge.org/cz/universitypress/subjects/computer-science/programming-languages-and-applied-logic/joy-java-fundamentals-object-oriented-programming?format=PB" TargetMode="External"/><Relationship Id="rId112" Type="http://schemas.openxmlformats.org/officeDocument/2006/relationships/hyperlink" Target="https://link.springer.com/book/10.1007/978-3-031-10220-2?utm_medium=catalog&amp;utm_source=sn-bks&amp;utm_campaign=search_tool&amp;utm_content=online_result_list" TargetMode="External"/><Relationship Id="rId133" Type="http://schemas.openxmlformats.org/officeDocument/2006/relationships/hyperlink" Target="https://link.springer.com/book/10.1007/978-3-031-13851-5?utm_medium=catalog&amp;utm_source=sn-bks&amp;utm_campaign=search_tool&amp;utm_content=online_result_list" TargetMode="External"/><Relationship Id="rId154" Type="http://schemas.openxmlformats.org/officeDocument/2006/relationships/hyperlink" Target="https://www.routledge.com/Thinking-Through-Twentieth-Century-Architecture/Ray/p/book/9781032156118" TargetMode="External"/><Relationship Id="rId175" Type="http://schemas.openxmlformats.org/officeDocument/2006/relationships/hyperlink" Target="https://www.degruyter.com/document/doi/10.1515/9783035621662/html" TargetMode="External"/><Relationship Id="rId340" Type="http://schemas.openxmlformats.org/officeDocument/2006/relationships/hyperlink" Target="https://us.artechhouse.com/5G-and-Satellite-RF-and-Optical-Integration-P2295.aspx" TargetMode="External"/><Relationship Id="rId361" Type="http://schemas.openxmlformats.org/officeDocument/2006/relationships/hyperlink" Target="https://global.oup.com/academic/product/introduction-to-microfluidics-9780192845306?q=chemistry&amp;facet_narrowbypubdate_facet=Last%203%20months&amp;lang=en&amp;cc=gb" TargetMode="External"/><Relationship Id="rId196" Type="http://schemas.openxmlformats.org/officeDocument/2006/relationships/hyperlink" Target="https://link.springer.com/book/10.1007/978-3-031-06469-2?utm_medium=catalog&amp;utm_source=sn-bks&amp;utm_campaign=search_tool&amp;utm_content=online_result_list" TargetMode="External"/><Relationship Id="rId200" Type="http://schemas.openxmlformats.org/officeDocument/2006/relationships/hyperlink" Target="https://www.wiley.com/en-ie/Robotic+Process+Automation-p-9781394166183" TargetMode="External"/><Relationship Id="rId382" Type="http://schemas.openxmlformats.org/officeDocument/2006/relationships/hyperlink" Target="https://www.wiley.com/en-ie/Hybrid+Micromachining+and+Microfabrication+Technologies%3A+Principles%2C+Varieties+and+Applications-p-9781394174478" TargetMode="External"/><Relationship Id="rId417" Type="http://schemas.openxmlformats.org/officeDocument/2006/relationships/hyperlink" Target="https://www.routledge.com/Ethical-Engineering-A-Practical-Guide-with-Case-Studies/Schlossberger/p/book/9781032151120" TargetMode="External"/><Relationship Id="rId438" Type="http://schemas.openxmlformats.org/officeDocument/2006/relationships/hyperlink" Target="https://shop.elsevier.com/books/machine-learning/gori/978-0-323-89859-1" TargetMode="External"/><Relationship Id="rId459" Type="http://schemas.openxmlformats.org/officeDocument/2006/relationships/hyperlink" Target="https://www.cambridge.org/cz/universitypress/subjects/statistics-probability/statistical-theory-and-methods/time-series-data-scientists-data-management-description-modeling-and-forecasting?format=HB" TargetMode="External"/><Relationship Id="rId16" Type="http://schemas.openxmlformats.org/officeDocument/2006/relationships/hyperlink" Target="https://www.routledge.com/Geometry-for-the-Artist/Gorini/p/book/9780367628253" TargetMode="External"/><Relationship Id="rId221" Type="http://schemas.openxmlformats.org/officeDocument/2006/relationships/hyperlink" Target="https://www.springer.com/gp/book/978-3-031-17268-7?utm_medium=catalog&amp;utm_source=sn-bks&amp;utm_campaign=search_tool&amp;utm_content=csv_title-list" TargetMode="External"/><Relationship Id="rId242" Type="http://schemas.openxmlformats.org/officeDocument/2006/relationships/hyperlink" Target="https://shop.elsevier.com/books/pervasive-cardiovascular-and-respiratory-monitoring-devices/bolic/978-0-12-820947-9" TargetMode="External"/><Relationship Id="rId263" Type="http://schemas.openxmlformats.org/officeDocument/2006/relationships/hyperlink" Target="https://link.springer.com/book/10.1007/978-3-031-29713-7?utm_medium=catalog&amp;utm_source=sn-bks&amp;utm_campaign=search_tool&amp;utm_content=online_result_list" TargetMode="External"/><Relationship Id="rId284" Type="http://schemas.openxmlformats.org/officeDocument/2006/relationships/hyperlink" Target="https://link.springer.com/book/10.1007/978-3-031-32044-6?utm_medium=catalog&amp;utm_source=sn-bks&amp;utm_campaign=search_tool&amp;utm_content=online_result_list" TargetMode="External"/><Relationship Id="rId319" Type="http://schemas.openxmlformats.org/officeDocument/2006/relationships/hyperlink" Target="https://link.springer.com/book/10.1007/978-981-99-0589-8?utm_medium=catalog&amp;utm_source=sn-bks&amp;utm_campaign=search_tool&amp;utm_content=online_result_list" TargetMode="External"/><Relationship Id="rId470" Type="http://schemas.openxmlformats.org/officeDocument/2006/relationships/hyperlink" Target="https://www.degruyter.com/document/doi/10.1515/9783110759747/html" TargetMode="External"/><Relationship Id="rId37" Type="http://schemas.openxmlformats.org/officeDocument/2006/relationships/hyperlink" Target="https://www.springer.com/gp/book/978-981-16-2518-3?utm_medium=catalog&amp;utm_source=sn-bks&amp;utm_campaign=search_tool&amp;utm_content=csv_title-list" TargetMode="External"/><Relationship Id="rId58" Type="http://schemas.openxmlformats.org/officeDocument/2006/relationships/hyperlink" Target="https://www.springer.com/gp/book/978-981-19-3918-1?utm_medium=catalog&amp;utm_source=sn-bks&amp;utm_campaign=search_tool&amp;utm_content=csv_title-list" TargetMode="External"/><Relationship Id="rId79" Type="http://schemas.openxmlformats.org/officeDocument/2006/relationships/hyperlink" Target="https://www.routledge.com/Electronics-for-Scientists/Santavicca/p/book/9781032528137" TargetMode="External"/><Relationship Id="rId102" Type="http://schemas.openxmlformats.org/officeDocument/2006/relationships/hyperlink" Target="https://www.cambridge.org/cz/universitypress/subjects/engineering/energy-technology/principles-power-electronics-2nd-edition?format=HB" TargetMode="External"/><Relationship Id="rId123" Type="http://schemas.openxmlformats.org/officeDocument/2006/relationships/hyperlink" Target="https://link.springer.com/book/10.1007/978-3-031-16415-6?utm_medium=catalog&amp;utm_source=sn-bks&amp;utm_campaign=search_tool&amp;utm_content=online_result_list" TargetMode="External"/><Relationship Id="rId144" Type="http://schemas.openxmlformats.org/officeDocument/2006/relationships/hyperlink" Target="https://link.springer.com/book/10.1007/978-3-031-24030-0?utm_medium=catalog&amp;utm_source=sn-bks&amp;utm_campaign=search_tool&amp;utm_content=online_result_list" TargetMode="External"/><Relationship Id="rId330" Type="http://schemas.openxmlformats.org/officeDocument/2006/relationships/hyperlink" Target="https://www.springer.com/gp/book/978-981-19-4865-7?utm_medium=catalog&amp;utm_source=sn-bks&amp;utm_campaign=search_tool&amp;utm_content=csv_title-list" TargetMode="External"/><Relationship Id="rId90" Type="http://schemas.openxmlformats.org/officeDocument/2006/relationships/hyperlink" Target="https://www.cambridge.org/cz/universitypress/subjects/psychology/applied-psychology/handbook-augmented-reality-training-design-principles?format=PB" TargetMode="External"/><Relationship Id="rId165" Type="http://schemas.openxmlformats.org/officeDocument/2006/relationships/hyperlink" Target="https://www.routledge.com/Landscapes-and-Environments-of-the-Middle-Ages/Bintley-Franklin/p/book/9780367640729" TargetMode="External"/><Relationship Id="rId186" Type="http://schemas.openxmlformats.org/officeDocument/2006/relationships/hyperlink" Target="https://www.e-elgar.com/shop/gbp/the-international-law-of-biotechnology-9781035302048.html" TargetMode="External"/><Relationship Id="rId351" Type="http://schemas.openxmlformats.org/officeDocument/2006/relationships/hyperlink" Target="https://link.springer.com/book/10.1007/978-3-031-20814-0?utm_medium=catalog&amp;utm_source=sn-bks&amp;utm_campaign=search_tool&amp;utm_content=online_result_list" TargetMode="External"/><Relationship Id="rId372" Type="http://schemas.openxmlformats.org/officeDocument/2006/relationships/hyperlink" Target="https://shop.elsevier.com/books/nanostructures/verma/978-0-12-820048-3" TargetMode="External"/><Relationship Id="rId393" Type="http://schemas.openxmlformats.org/officeDocument/2006/relationships/hyperlink" Target="https://www.wiley.com/en-ie/Hazardous+Wastes%3A+Assessment+and+Remediation%2C+2nd+Edition-p-9781119634065" TargetMode="External"/><Relationship Id="rId407" Type="http://schemas.openxmlformats.org/officeDocument/2006/relationships/hyperlink" Target="https://link.springer.com/book/10.1007/978-3-031-37019-9?utm_medium=catalog&amp;utm_source=sn-bks&amp;utm_campaign=search_tool&amp;utm_content=online_result_list" TargetMode="External"/><Relationship Id="rId428" Type="http://schemas.openxmlformats.org/officeDocument/2006/relationships/hyperlink" Target="https://www.wiley.com/en-ie/Cost+and+Value+Management+in+Projects%2C+2nd+Edition-p-9781119933564" TargetMode="External"/><Relationship Id="rId449" Type="http://schemas.openxmlformats.org/officeDocument/2006/relationships/hyperlink" Target="https://link.springer.com/book/10.1007/978-3-031-28482-3?utm_medium=catalog&amp;utm_source=sn-bks&amp;utm_campaign=search_tool&amp;utm_content=online_result_list" TargetMode="External"/><Relationship Id="rId211" Type="http://schemas.openxmlformats.org/officeDocument/2006/relationships/hyperlink" Target="https://link.springer.com/book/10.1007/978-981-16-6230-0?utm_medium=catalog&amp;utm_source=sn-bks&amp;utm_campaign=search_tool&amp;utm_content=online_result_list" TargetMode="External"/><Relationship Id="rId232" Type="http://schemas.openxmlformats.org/officeDocument/2006/relationships/hyperlink" Target="https://link.springer.com/book/10.1007/978-981-19-6398-8?utm_medium=catalog&amp;utm_source=sn-bks&amp;utm_campaign=search_tool&amp;utm_content=online_result_list" TargetMode="External"/><Relationship Id="rId253" Type="http://schemas.openxmlformats.org/officeDocument/2006/relationships/hyperlink" Target="https://link.springer.com/book/10.1007/978-3-031-31319-6?utm_medium=catalog&amp;utm_source=sn-bks&amp;utm_campaign=search_tool&amp;utm_content=online_result_list" TargetMode="External"/><Relationship Id="rId274" Type="http://schemas.openxmlformats.org/officeDocument/2006/relationships/hyperlink" Target="https://link.springer.com/book/10.1007/978-981-99-3208-5?utm_medium=catalog&amp;utm_source=sn-bks&amp;utm_campaign=search_tool&amp;utm_content=online_result_list" TargetMode="External"/><Relationship Id="rId295" Type="http://schemas.openxmlformats.org/officeDocument/2006/relationships/hyperlink" Target="https://link.springer.com/book/10.1007/978-3-030-58313-2?utm_medium=catalog&amp;utm_source=sn-bks&amp;utm_campaign=search_tool&amp;utm_content=online_result_list" TargetMode="External"/><Relationship Id="rId309" Type="http://schemas.openxmlformats.org/officeDocument/2006/relationships/hyperlink" Target="https://shop.theiet.org/integrated-motor-drives" TargetMode="External"/><Relationship Id="rId460" Type="http://schemas.openxmlformats.org/officeDocument/2006/relationships/hyperlink" Target="https://www.cambridge.org/cz/universitypress/subjects/statistics-probability/probability-theory-and-stochastic-processes/second-course-probability-2nd-edition?format=PB" TargetMode="External"/><Relationship Id="rId481" Type="http://schemas.openxmlformats.org/officeDocument/2006/relationships/printerSettings" Target="../printerSettings/printerSettings1.bin"/><Relationship Id="rId27" Type="http://schemas.openxmlformats.org/officeDocument/2006/relationships/hyperlink" Target="https://www.springer.com/gp/book/978-3-030-82097-8?utm_medium=catalog&amp;utm_source=sn-bks&amp;utm_campaign=search_tool&amp;utm_content=csv_title-list" TargetMode="External"/><Relationship Id="rId48" Type="http://schemas.openxmlformats.org/officeDocument/2006/relationships/hyperlink" Target="https://www.springer.com/gp/book/978-981-16-5103-8?utm_medium=catalog&amp;utm_source=sn-bks&amp;utm_campaign=search_tool&amp;utm_content=csv_title-list" TargetMode="External"/><Relationship Id="rId69" Type="http://schemas.openxmlformats.org/officeDocument/2006/relationships/hyperlink" Target="https://www.springer.com/gp/book/978-3-031-07380-9?utm_medium=catalog&amp;utm_source=sn-bks&amp;utm_campaign=search_tool&amp;utm_content=csv_title-list" TargetMode="External"/><Relationship Id="rId113" Type="http://schemas.openxmlformats.org/officeDocument/2006/relationships/hyperlink" Target="https://www.routledge.com/Science-and-Applications-of-Nanoparticles/Ahmed-Nourafkan/p/book/9789814267342" TargetMode="External"/><Relationship Id="rId134" Type="http://schemas.openxmlformats.org/officeDocument/2006/relationships/hyperlink" Target="https://link.springer.com/book/10.1007/978-3-031-04137-2?utm_medium=catalog&amp;utm_source=sn-bks&amp;utm_campaign=search_tool&amp;utm_content=online_result_list" TargetMode="External"/><Relationship Id="rId320" Type="http://schemas.openxmlformats.org/officeDocument/2006/relationships/hyperlink" Target="https://www.routledge.com/Powering-Through-Energy-Resilience-Planning-from-Grid-to-Government/Rakow-Levite/p/book/9788770227865" TargetMode="External"/><Relationship Id="rId80" Type="http://schemas.openxmlformats.org/officeDocument/2006/relationships/hyperlink" Target="https://www.routledge.com/Healthcare-Industry-40-Computer-Vision-Aided-Data-Analytics/Karthikeyan-Katina-Rajagopal/p/book/9781032385150" TargetMode="External"/><Relationship Id="rId155" Type="http://schemas.openxmlformats.org/officeDocument/2006/relationships/hyperlink" Target="https://www.cambridge.org/cz/universitypress/subjects/arts-theatre-culture/western-art/villa-farnesina-palace-venus-renaissance-rome?format=HB" TargetMode="External"/><Relationship Id="rId176" Type="http://schemas.openxmlformats.org/officeDocument/2006/relationships/hyperlink" Target="https://www.bloomsbury.com/uk/domesticity-under-siege-9781350166110/" TargetMode="External"/><Relationship Id="rId197" Type="http://schemas.openxmlformats.org/officeDocument/2006/relationships/hyperlink" Target="https://shop.elsevier.com/books/medical-and-healthcare-robotics/boubaker/978-0-443-18460-4" TargetMode="External"/><Relationship Id="rId341" Type="http://schemas.openxmlformats.org/officeDocument/2006/relationships/hyperlink" Target="https://www.cambridge.org/cz/universitypress/subjects/engineering/electromagnetics/introduction-dual-polarization-weather-radar-fundamentals-applications-and-networks?format=HB" TargetMode="External"/><Relationship Id="rId362" Type="http://schemas.openxmlformats.org/officeDocument/2006/relationships/hyperlink" Target="https://link.springer.com/book/10.1007/978-981-99-1117-2?utm_medium=catalog&amp;utm_source=sn-bks&amp;utm_campaign=search_tool&amp;utm_content=online_result_list" TargetMode="External"/><Relationship Id="rId383" Type="http://schemas.openxmlformats.org/officeDocument/2006/relationships/hyperlink" Target="https://www.routledge.com/Essentials-of-Mechanical-Stress-Analysis/Javidinejad/p/book/9781032317557" TargetMode="External"/><Relationship Id="rId418" Type="http://schemas.openxmlformats.org/officeDocument/2006/relationships/hyperlink" Target="https://link.springer.com/book/10.1007/978-3-031-24101-7?utm_medium=catalog&amp;utm_source=sn-bks&amp;utm_campaign=search_tool&amp;utm_content=online_result_list" TargetMode="External"/><Relationship Id="rId439" Type="http://schemas.openxmlformats.org/officeDocument/2006/relationships/hyperlink" Target="https://global.oup.com/academic/product/developments-and-directions-in-intellectual-property-law-9780192864482?q=9780192864482&amp;cc=gb&amp;lang=en" TargetMode="External"/><Relationship Id="rId201" Type="http://schemas.openxmlformats.org/officeDocument/2006/relationships/hyperlink" Target="https://link.springer.com/book/9789811951732?utm_medium=catalog&amp;utm_source=sn-bks&amp;utm_campaign=search_tool&amp;utm_content=online_result_list" TargetMode="External"/><Relationship Id="rId222" Type="http://schemas.openxmlformats.org/officeDocument/2006/relationships/hyperlink" Target="https://link.springer.com/book/10.1007/978-3-031-17269-4?utm_medium=catalog&amp;utm_source=sn-bks&amp;utm_campaign=search_tool&amp;utm_content=online_result_list" TargetMode="External"/><Relationship Id="rId243" Type="http://schemas.openxmlformats.org/officeDocument/2006/relationships/hyperlink" Target="https://www.routledge.com/Biomedical-Research-Medicine-and-Disease/Sobti-Sobti/p/book/9781032115504" TargetMode="External"/><Relationship Id="rId264" Type="http://schemas.openxmlformats.org/officeDocument/2006/relationships/hyperlink" Target="https://www.wiley.com/en-ie/Evolution+of+Wireless+Communication+Ecosystems-p-9781394182312" TargetMode="External"/><Relationship Id="rId285" Type="http://schemas.openxmlformats.org/officeDocument/2006/relationships/hyperlink" Target="https://www.cengage.uk/c/programming-logic-and-design-10e-farrell/9780357880876/?filterBy=Higher-Education" TargetMode="External"/><Relationship Id="rId450" Type="http://schemas.openxmlformats.org/officeDocument/2006/relationships/hyperlink" Target="https://link.springer.com/book/10.1007/978-1-0716-2776-1?utm_medium=catalog&amp;utm_source=sn-bks&amp;utm_campaign=search_tool&amp;utm_content=online_result_list" TargetMode="External"/><Relationship Id="rId471" Type="http://schemas.openxmlformats.org/officeDocument/2006/relationships/hyperlink" Target="https://link.springer.com/book/10.1007/978-3-031-21456-1?utm_medium=catalog&amp;utm_source=sn-bks&amp;utm_campaign=search_tool&amp;utm_content=online_result_list" TargetMode="External"/><Relationship Id="rId17" Type="http://schemas.openxmlformats.org/officeDocument/2006/relationships/hyperlink" Target="https://www.routledge.com/The-Language-of-Symmetry/Rattigan-Noble-Hatta/p/book/9781032303949" TargetMode="External"/><Relationship Id="rId38" Type="http://schemas.openxmlformats.org/officeDocument/2006/relationships/hyperlink" Target="https://www.springer.com/gp/book/978-981-16-7154-8?utm_medium=catalog&amp;utm_source=sn-bks&amp;utm_campaign=search_tool&amp;utm_content=csv_title-list" TargetMode="External"/><Relationship Id="rId59" Type="http://schemas.openxmlformats.org/officeDocument/2006/relationships/hyperlink" Target="https://www.springer.com/gp/book/978-981-19-4917-3?utm_medium=catalog&amp;utm_source=sn-bks&amp;utm_campaign=search_tool&amp;utm_content=csv_title-list" TargetMode="External"/><Relationship Id="rId103" Type="http://schemas.openxmlformats.org/officeDocument/2006/relationships/hyperlink" Target="https://www.cambridge.org/cz/universitypress/subjects/engineering/aerospace-engineering/dynamics-flexible-aircraft-coupled-flight-mechanics-aeroelasticity-and-control?format=HB" TargetMode="External"/><Relationship Id="rId124" Type="http://schemas.openxmlformats.org/officeDocument/2006/relationships/hyperlink" Target="https://www.iospress.com/catalog/books/deep-learning-with-relational-logic-representations" TargetMode="External"/><Relationship Id="rId310" Type="http://schemas.openxmlformats.org/officeDocument/2006/relationships/hyperlink" Target="https://www.routledge.com/Linear-Electric-Machines-Drives-and-MAGLEVs-Handbook/Boldea/p/book/9781032131030" TargetMode="External"/><Relationship Id="rId70" Type="http://schemas.openxmlformats.org/officeDocument/2006/relationships/hyperlink" Target="https://www.springer.com/gp/book/978-3-031-16351-7?utm_medium=catalog&amp;utm_source=sn-bks&amp;utm_campaign=search_tool&amp;utm_content=csv_title-list" TargetMode="External"/><Relationship Id="rId91" Type="http://schemas.openxmlformats.org/officeDocument/2006/relationships/hyperlink" Target="https://www.cambridge.org/cz/universitypress/subjects/engineering/communications-and-signal-processing/information-theoretic-cryptography?format=HB" TargetMode="External"/><Relationship Id="rId145" Type="http://schemas.openxmlformats.org/officeDocument/2006/relationships/hyperlink" Target="https://link.springer.com/book/10.1007/978-981-16-4593-8?utm_medium=catalog&amp;utm_source=sn-bks&amp;utm_campaign=search_tool&amp;utm_content=online_result_list" TargetMode="External"/><Relationship Id="rId166" Type="http://schemas.openxmlformats.org/officeDocument/2006/relationships/hyperlink" Target="https://www.degruyter.com/document/doi/10.1515/9783035624892/html" TargetMode="External"/><Relationship Id="rId187" Type="http://schemas.openxmlformats.org/officeDocument/2006/relationships/hyperlink" Target="https://global.oup.com/academic/product/contemporary-intellectual-property-9780192855916?q=9780192855916&amp;cc=gb&amp;lang=en" TargetMode="External"/><Relationship Id="rId331" Type="http://schemas.openxmlformats.org/officeDocument/2006/relationships/hyperlink" Target="https://www.hanserpublications.com/Products/647-injection-molds-for-beginners-3e.aspx" TargetMode="External"/><Relationship Id="rId352" Type="http://schemas.openxmlformats.org/officeDocument/2006/relationships/hyperlink" Target="https://www.routledge.com/Soil-Physics-An-Introduction-Second-Edition/Shukla/p/book/9780367210168" TargetMode="External"/><Relationship Id="rId373" Type="http://schemas.openxmlformats.org/officeDocument/2006/relationships/hyperlink" Target="https://www.routledge.com/Mechanical-Engineering-Practices-in-Industry-A-Beginners-Guide/Syam/p/book/9781032516103" TargetMode="External"/><Relationship Id="rId394" Type="http://schemas.openxmlformats.org/officeDocument/2006/relationships/hyperlink" Target="https://www.routledge.com/Water-and-Wastewater-Engineering-Technology/Verma/p/book/9781032390055" TargetMode="External"/><Relationship Id="rId408" Type="http://schemas.openxmlformats.org/officeDocument/2006/relationships/hyperlink" Target="https://www.wiley.com/en-ie/Electromagnetism+for+Engineers-p-9781119406167" TargetMode="External"/><Relationship Id="rId429" Type="http://schemas.openxmlformats.org/officeDocument/2006/relationships/hyperlink" Target="https://shop.elsevier.com/books/management-and-engineering-of-critical-infrastructures/tekinerdogan/978-0-323-99330-2" TargetMode="External"/><Relationship Id="rId1" Type="http://schemas.openxmlformats.org/officeDocument/2006/relationships/hyperlink" Target="mailto:jan.svec@kubalibri.cz" TargetMode="External"/><Relationship Id="rId212" Type="http://schemas.openxmlformats.org/officeDocument/2006/relationships/hyperlink" Target="https://www.springer.com/gp/book/978-981-16-8339-8?utm_medium=catalog&amp;utm_source=sn-bks&amp;utm_campaign=search_tool&amp;utm_content=csv_title-list" TargetMode="External"/><Relationship Id="rId233" Type="http://schemas.openxmlformats.org/officeDocument/2006/relationships/hyperlink" Target="https://link.springer.com/book/10.1007/978-3-031-17467-4?utm_medium=catalog&amp;utm_source=sn-bks&amp;utm_campaign=search_tool&amp;utm_content=online_result_list" TargetMode="External"/><Relationship Id="rId254" Type="http://schemas.openxmlformats.org/officeDocument/2006/relationships/hyperlink" Target="https://link.springer.com/book/10.1007/978-3-031-23046-2?utm_medium=catalog&amp;utm_source=sn-bks&amp;utm_campaign=search_tool&amp;utm_content=online_result_list" TargetMode="External"/><Relationship Id="rId440" Type="http://schemas.openxmlformats.org/officeDocument/2006/relationships/hyperlink" Target="https://www.cambridge.org/cz/universitypress/subjects/law/intellectual-property/cambridge-handbook-investment-driven-intellectual-property?format=HB" TargetMode="External"/><Relationship Id="rId28" Type="http://schemas.openxmlformats.org/officeDocument/2006/relationships/hyperlink" Target="https://www.springer.com/gp/book/978-3-030-90031-1?utm_medium=catalog&amp;utm_source=sn-bks&amp;utm_campaign=search_tool&amp;utm_content=csv_title-list" TargetMode="External"/><Relationship Id="rId49" Type="http://schemas.openxmlformats.org/officeDocument/2006/relationships/hyperlink" Target="https://www.springer.com/gp/book/978-981-16-8580-4?utm_medium=catalog&amp;utm_source=sn-bks&amp;utm_campaign=search_tool&amp;utm_content=csv_title-list" TargetMode="External"/><Relationship Id="rId114" Type="http://schemas.openxmlformats.org/officeDocument/2006/relationships/hyperlink" Target="https://www.cambridge.org/cz/universitypress/subjects/engineering/communications-and-signal-processing/introduction-digital-communications?format=HB" TargetMode="External"/><Relationship Id="rId275" Type="http://schemas.openxmlformats.org/officeDocument/2006/relationships/hyperlink" Target="https://www.routledge.com/A-Studio-Guide-to-Interior-Design/John/p/book/9780367637798" TargetMode="External"/><Relationship Id="rId296" Type="http://schemas.openxmlformats.org/officeDocument/2006/relationships/hyperlink" Target="https://www.cambridge.org/cz/universitypress/subjects/physics/particle-physics-and-nuclear-physics/heavy-quark-physics-1?format=PB" TargetMode="External"/><Relationship Id="rId300" Type="http://schemas.openxmlformats.org/officeDocument/2006/relationships/hyperlink" Target="https://link.springer.com/book/10.1007/978-3-031-22170-5?utm_medium=catalog&amp;utm_source=sn-bks&amp;utm_campaign=search_tool&amp;utm_content=online_result_list" TargetMode="External"/><Relationship Id="rId461" Type="http://schemas.openxmlformats.org/officeDocument/2006/relationships/hyperlink" Target="https://www.worldscientific.com/worldscibooks/10.1142/13267" TargetMode="External"/><Relationship Id="rId60" Type="http://schemas.openxmlformats.org/officeDocument/2006/relationships/hyperlink" Target="https://www.springer.com/gp/book/978-981-19-5820-5?utm_medium=catalog&amp;utm_source=sn-bks&amp;utm_campaign=search_tool&amp;utm_content=csv_title-list" TargetMode="External"/><Relationship Id="rId81" Type="http://schemas.openxmlformats.org/officeDocument/2006/relationships/hyperlink" Target="https://www.cambridge.org/cz/universitypress/subjects/computer-science/programming-languages-and-applied-logic/200-problems-languages-automata-and-computation?format=PB" TargetMode="External"/><Relationship Id="rId135" Type="http://schemas.openxmlformats.org/officeDocument/2006/relationships/hyperlink" Target="https://link.springer.com/book/10.1007/978-3-662-59117-8?utm_medium=catalog&amp;utm_source=sn-bks&amp;utm_campaign=search_tool&amp;utm_content=online_result_list" TargetMode="External"/><Relationship Id="rId156" Type="http://schemas.openxmlformats.org/officeDocument/2006/relationships/hyperlink" Target="https://www.bloomsbury.com/uk/from-byzantine-to-norman-italy-9781788315067/" TargetMode="External"/><Relationship Id="rId177" Type="http://schemas.openxmlformats.org/officeDocument/2006/relationships/hyperlink" Target="https://www.degruyter.com/document/isbn/9783035626650/html" TargetMode="External"/><Relationship Id="rId198" Type="http://schemas.openxmlformats.org/officeDocument/2006/relationships/hyperlink" Target="https://www.routledge.com/STEM-Education-with-Robotics-Lessons-from-Research-and-Practice/Chauhan-Kapila/p/book/9781032367576" TargetMode="External"/><Relationship Id="rId321" Type="http://schemas.openxmlformats.org/officeDocument/2006/relationships/hyperlink" Target="https://shop.elsevier.com/books/real-time-simulation-technology-for-modern-power-electronics/bai/978-0-323-99541-2" TargetMode="External"/><Relationship Id="rId342" Type="http://schemas.openxmlformats.org/officeDocument/2006/relationships/hyperlink" Target="https://shop.theiet.org/principles-of-modern-radar-2nd-edition" TargetMode="External"/><Relationship Id="rId363" Type="http://schemas.openxmlformats.org/officeDocument/2006/relationships/hyperlink" Target="https://www.routledge.com/Polarization-Dynamics-of-Mode-Locked-Fiber-Lasers-Science-Technology/Sergeyev-Mou/p/book/9781032064505" TargetMode="External"/><Relationship Id="rId384" Type="http://schemas.openxmlformats.org/officeDocument/2006/relationships/hyperlink" Target="https://shop.elsevier.com/books/lightweight-and-sustainable-composite-materials/rangappa/978-0-323-95189-0" TargetMode="External"/><Relationship Id="rId419" Type="http://schemas.openxmlformats.org/officeDocument/2006/relationships/hyperlink" Target="https://www.macmillanlearning.com/ed/uk/product/Principles-of-Economics--2nd-edition/p/1319498612" TargetMode="External"/><Relationship Id="rId202" Type="http://schemas.openxmlformats.org/officeDocument/2006/relationships/hyperlink" Target="https://novapublishers.com/shop/magnesium-alloys-advances-in-research-and-applications/" TargetMode="External"/><Relationship Id="rId223" Type="http://schemas.openxmlformats.org/officeDocument/2006/relationships/hyperlink" Target="https://www.degruyter.com/document/doi/10.1515/9781501515736/html" TargetMode="External"/><Relationship Id="rId244" Type="http://schemas.openxmlformats.org/officeDocument/2006/relationships/hyperlink" Target="https://store.ioppublishing.org/page/detail/ModelBased-Approaches-in-Biomedical-Engineering/?k=9780750340144" TargetMode="External"/><Relationship Id="rId430" Type="http://schemas.openxmlformats.org/officeDocument/2006/relationships/hyperlink" Target="https://www.routledge.com/Homotopy-Based-Methods-in-Water-Engineering/Kumbhakar-Singh/p/book/9781032438214" TargetMode="External"/><Relationship Id="rId18" Type="http://schemas.openxmlformats.org/officeDocument/2006/relationships/hyperlink" Target="https://global.oup.com/academic/product/introduction-to-mechanics-of-solid-materials-9780192866080?prevNumResPerPage=20&amp;prevSortField=1&amp;sortField=8&amp;resultsPerPage=20&amp;start=0&amp;lang=en&amp;cc=us" TargetMode="External"/><Relationship Id="rId39" Type="http://schemas.openxmlformats.org/officeDocument/2006/relationships/hyperlink" Target="https://www.springer.com/gp/book/978-3-030-89725-3?utm_medium=catalog&amp;utm_source=sn-bks&amp;utm_campaign=search_tool&amp;utm_content=csv_title-list" TargetMode="External"/><Relationship Id="rId265" Type="http://schemas.openxmlformats.org/officeDocument/2006/relationships/hyperlink" Target="https://link.springer.com/book/10.1007/978-3-031-19588-4?utm_medium=catalog&amp;utm_source=sn-bks&amp;utm_campaign=search_tool&amp;utm_content=online_result_list" TargetMode="External"/><Relationship Id="rId286" Type="http://schemas.openxmlformats.org/officeDocument/2006/relationships/hyperlink" Target="https://www.degruyter.com/document/doi/10.1515/9783110787733/html" TargetMode="External"/><Relationship Id="rId451" Type="http://schemas.openxmlformats.org/officeDocument/2006/relationships/hyperlink" Target="https://www.routledge.com/Lateral-Solutions-to-Mathematical-Problems/MacHale/p/book/9781032370927" TargetMode="External"/><Relationship Id="rId472" Type="http://schemas.openxmlformats.org/officeDocument/2006/relationships/hyperlink" Target="https://www.loftpublications.com/product-page/landscape-design-sketches" TargetMode="External"/><Relationship Id="rId50" Type="http://schemas.openxmlformats.org/officeDocument/2006/relationships/hyperlink" Target="https://www.springer.com/gp/book/978-3-031-06615-3?utm_medium=catalog&amp;utm_source=sn-bks&amp;utm_campaign=search_tool&amp;utm_content=csv_title-list" TargetMode="External"/><Relationship Id="rId104" Type="http://schemas.openxmlformats.org/officeDocument/2006/relationships/hyperlink" Target="https://www.cambridge.org/cz/universitypress/subjects/engineering/materials-science/computational-design-engineering-materials-fundamentals-and-case-studies?format=HB" TargetMode="External"/><Relationship Id="rId125" Type="http://schemas.openxmlformats.org/officeDocument/2006/relationships/hyperlink" Target="https://link.springer.com/book/10.1007/978-3-031-30362-3?utm_medium=catalog&amp;utm_source=sn-bks&amp;utm_campaign=search_tool&amp;utm_content=online_result_list" TargetMode="External"/><Relationship Id="rId146" Type="http://schemas.openxmlformats.org/officeDocument/2006/relationships/hyperlink" Target="https://brill.com/display/title/63671?rskey=SF9IiZ&amp;result=1" TargetMode="External"/><Relationship Id="rId167" Type="http://schemas.openxmlformats.org/officeDocument/2006/relationships/hyperlink" Target="https://www.bloomsbury.com/uk/making-the-arctic-city-9781350235861/" TargetMode="External"/><Relationship Id="rId188" Type="http://schemas.openxmlformats.org/officeDocument/2006/relationships/hyperlink" Target="https://link.springer.com/book/10.1007/978-3-031-26743-7?utm_medium=catalog&amp;utm_source=sn-bks&amp;utm_campaign=search_tool&amp;utm_content=online_result_list" TargetMode="External"/><Relationship Id="rId311" Type="http://schemas.openxmlformats.org/officeDocument/2006/relationships/hyperlink" Target="https://www.routledge.com/A-Robotic-Framework-for-the-Mobile-Manipulator-Theory-and-Application/Van-Toan-Bui-Khoi/p/book/9781032392608" TargetMode="External"/><Relationship Id="rId332" Type="http://schemas.openxmlformats.org/officeDocument/2006/relationships/hyperlink" Target="https://www.hanserpublications.com/Products/643-process-induced-phase-separation-in-polymer-blends.aspx" TargetMode="External"/><Relationship Id="rId353" Type="http://schemas.openxmlformats.org/officeDocument/2006/relationships/hyperlink" Target="https://www.routledge.com/Artificial-Intelligence-in-Radiation-Oncology-and-Biomedical-Physics/Valdes-Xing/p/book/9780367538101" TargetMode="External"/><Relationship Id="rId374" Type="http://schemas.openxmlformats.org/officeDocument/2006/relationships/hyperlink" Target="https://shop.elsevier.com/books/design-of-experiments-for-engineers-and-scientists/antony/978-0-443-15173-6" TargetMode="External"/><Relationship Id="rId395" Type="http://schemas.openxmlformats.org/officeDocument/2006/relationships/hyperlink" Target="https://www.routledge.com/Advanced-Technologies-for-Solid-Liquid-and-Gas-Waste-Treatment/Al-Arni-Chakraborty-Chia-Ho-Lau-Natarajan/p/book/9781032197593" TargetMode="External"/><Relationship Id="rId409" Type="http://schemas.openxmlformats.org/officeDocument/2006/relationships/hyperlink" Target="https://www.wiley.com/en-ie/Ethics%2C+Technology%2C+and+Engineering%3A+An+Introduction%2C+2nd+Edition-p-9781119879435" TargetMode="External"/><Relationship Id="rId71" Type="http://schemas.openxmlformats.org/officeDocument/2006/relationships/hyperlink" Target="https://www.springer.com/gp/book/978-981-99-0231-6?utm_medium=catalog&amp;utm_source=sn-bks&amp;utm_campaign=search_tool&amp;utm_content=csv_title-list" TargetMode="External"/><Relationship Id="rId92" Type="http://schemas.openxmlformats.org/officeDocument/2006/relationships/hyperlink" Target="https://www.cambridge.org/cz/universitypress/subjects/mathematics/discrete-mathematics-information-theory-and-coding/random-graphs-and-networks-first-course?format=PB" TargetMode="External"/><Relationship Id="rId213" Type="http://schemas.openxmlformats.org/officeDocument/2006/relationships/hyperlink" Target="https://link.springer.com/book/10.1007/978-981-16-8337-4?utm_medium=catalog&amp;utm_source=sn-bks&amp;utm_campaign=search_tool&amp;utm_content=online_result_list" TargetMode="External"/><Relationship Id="rId234" Type="http://schemas.openxmlformats.org/officeDocument/2006/relationships/hyperlink" Target="https://www.degruyter.com/document/doi/10.1515/9783110733471/html" TargetMode="External"/><Relationship Id="rId420" Type="http://schemas.openxmlformats.org/officeDocument/2006/relationships/hyperlink" Target="https://www.mheducation.com.sg/economics-ise-9781266106842-asia-group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springer.com/gp/book/978-3-030-87122-2?utm_medium=catalog&amp;utm_source=sn-bks&amp;utm_campaign=search_tool&amp;utm_content=csv_title-list" TargetMode="External"/><Relationship Id="rId255" Type="http://schemas.openxmlformats.org/officeDocument/2006/relationships/hyperlink" Target="https://link.springer.com/book/10.1007/978-3-031-26845-8?utm_medium=catalog&amp;utm_source=sn-bks&amp;utm_campaign=search_tool&amp;utm_content=online_result_list" TargetMode="External"/><Relationship Id="rId276" Type="http://schemas.openxmlformats.org/officeDocument/2006/relationships/hyperlink" Target="https://www.bloomsbury.com/uk/fairchild-books-dictionary-of-interior-design-9781501365263/" TargetMode="External"/><Relationship Id="rId297" Type="http://schemas.openxmlformats.org/officeDocument/2006/relationships/hyperlink" Target="https://shop.elsevier.com/books/advanced-reactor-concepts-arc/zamani-paydar/978-0-443-18989-0" TargetMode="External"/><Relationship Id="rId441" Type="http://schemas.openxmlformats.org/officeDocument/2006/relationships/hyperlink" Target="https://link.springer.com/book/10.1007/978-3-031-36386-3?utm_medium=catalog&amp;utm_source=sn-bks&amp;utm_campaign=search_tool&amp;utm_content=online_result_list" TargetMode="External"/><Relationship Id="rId462" Type="http://schemas.openxmlformats.org/officeDocument/2006/relationships/hyperlink" Target="https://www.worldscientific.com/worldscibooks/10.1142/13266" TargetMode="External"/><Relationship Id="rId40" Type="http://schemas.openxmlformats.org/officeDocument/2006/relationships/hyperlink" Target="https://www.springer.com/gp/book/978-3-030-98552-3?utm_medium=catalog&amp;utm_source=sn-bks&amp;utm_campaign=search_tool&amp;utm_content=csv_title-list" TargetMode="External"/><Relationship Id="rId115" Type="http://schemas.openxmlformats.org/officeDocument/2006/relationships/hyperlink" Target="https://www.cambridge.org/cz/universitypress/subjects/engineering/electronic-optoelectronic-devices-and-nanotechnology/lidar-engineering-introduction-basic-principles?format=HB" TargetMode="External"/><Relationship Id="rId136" Type="http://schemas.openxmlformats.org/officeDocument/2006/relationships/hyperlink" Target="https://link.springer.com/book/10.1007/978-981-16-8682-5?utm_medium=catalog&amp;utm_source=sn-bks&amp;utm_campaign=search_tool&amp;utm_content=online_result_list" TargetMode="External"/><Relationship Id="rId157" Type="http://schemas.openxmlformats.org/officeDocument/2006/relationships/hyperlink" Target="https://www.degruyter.com/document/doi/10.1515/9783868598049/html" TargetMode="External"/><Relationship Id="rId178" Type="http://schemas.openxmlformats.org/officeDocument/2006/relationships/hyperlink" Target="https://www.degruyter.com/document/doi/10.1515/9783035625936/html" TargetMode="External"/><Relationship Id="rId301" Type="http://schemas.openxmlformats.org/officeDocument/2006/relationships/hyperlink" Target="https://link.springer.com/book/10.1007/978-3-031-26896-0?utm_medium=catalog&amp;utm_source=sn-bks&amp;utm_campaign=search_tool&amp;utm_content=online_result_list" TargetMode="External"/><Relationship Id="rId322" Type="http://schemas.openxmlformats.org/officeDocument/2006/relationships/hyperlink" Target="https://www.routledge.com/Flight-Mechanics-Modeling-and-Analysis/Raol-Singh/p/book/9781032276090" TargetMode="External"/><Relationship Id="rId343" Type="http://schemas.openxmlformats.org/officeDocument/2006/relationships/hyperlink" Target="https://link.springer.com/book/10.1007/978-981-99-1475-3?utm_medium=catalog&amp;utm_source=sn-bks&amp;utm_campaign=search_tool&amp;utm_content=online_result_list" TargetMode="External"/><Relationship Id="rId364" Type="http://schemas.openxmlformats.org/officeDocument/2006/relationships/hyperlink" Target="https://www.cambridge.org/cz/universitypress/subjects/engineering/electronic-optoelectronic-devices-and-nanotechnology/mid-infrared-and-terahertz-quantum-cascade-lasers?format=HB" TargetMode="External"/><Relationship Id="rId61" Type="http://schemas.openxmlformats.org/officeDocument/2006/relationships/hyperlink" Target="https://www.springer.com/gp/book/978-981-19-7145-7?utm_medium=catalog&amp;utm_source=sn-bks&amp;utm_campaign=search_tool&amp;utm_content=csv_title-list" TargetMode="External"/><Relationship Id="rId82" Type="http://schemas.openxmlformats.org/officeDocument/2006/relationships/hyperlink" Target="https://www.routledge.com/Data-Visualization-in-Excel-A-Guide-for-Beginners-Intermediates-and-Wonks/Schwabish/p/book/9781032343266" TargetMode="External"/><Relationship Id="rId199" Type="http://schemas.openxmlformats.org/officeDocument/2006/relationships/hyperlink" Target="https://www.routledge.com/Robot-Souls-Programming-in-Humanity/Poole/p/book/9781032432854" TargetMode="External"/><Relationship Id="rId203" Type="http://schemas.openxmlformats.org/officeDocument/2006/relationships/hyperlink" Target="https://www.degruyter.com/document/doi/10.1515/9783035622478/html" TargetMode="External"/><Relationship Id="rId385" Type="http://schemas.openxmlformats.org/officeDocument/2006/relationships/hyperlink" Target="https://www.routledge.com/Design-of-Electromechanical-and-Combination-Products-An-Agile-and-Systems/Jamnia/p/book/9781032294070" TargetMode="External"/><Relationship Id="rId19" Type="http://schemas.openxmlformats.org/officeDocument/2006/relationships/hyperlink" Target="https://www.routledge.com/Metal-Air-Batteries-Principles-Progress-and-Perspectives/Gupta/p/book/9781032282084" TargetMode="External"/><Relationship Id="rId224" Type="http://schemas.openxmlformats.org/officeDocument/2006/relationships/hyperlink" Target="https://www.springer.com/gp/book/978-981-19-5012-4?utm_medium=catalog&amp;utm_source=sn-bks&amp;utm_campaign=search_tool&amp;utm_content=csv_title-list" TargetMode="External"/><Relationship Id="rId245" Type="http://schemas.openxmlformats.org/officeDocument/2006/relationships/hyperlink" Target="https://shop.elsevier.com/books/diagnostic-biomedical-signal-and-image-processing-applications-with-deep-learning-methods/polat/978-0-323-96129-5" TargetMode="External"/><Relationship Id="rId266" Type="http://schemas.openxmlformats.org/officeDocument/2006/relationships/hyperlink" Target="https://www.routledge.com/Human-Dimensions-of-Civil-Engineering-Context-and-Decision-Making-for-a/Terzano/p/book/9781032490700" TargetMode="External"/><Relationship Id="rId287" Type="http://schemas.openxmlformats.org/officeDocument/2006/relationships/hyperlink" Target="https://link.springer.com/book/10.1007/978-3-031-28135-8?utm_medium=catalog&amp;utm_source=sn-bks&amp;utm_campaign=search_tool&amp;utm_content=online_result_list" TargetMode="External"/><Relationship Id="rId410" Type="http://schemas.openxmlformats.org/officeDocument/2006/relationships/hyperlink" Target="https://www.wiley.com/en-ie/Defects+in+Organic+Semiconductors+and+Devices-p-9781786309266" TargetMode="External"/><Relationship Id="rId431" Type="http://schemas.openxmlformats.org/officeDocument/2006/relationships/hyperlink" Target="https://shop.elsevier.com/books/hydro-meteorological-hazards-risks-and-disasters/shroder/978-0-12-819101-9" TargetMode="External"/><Relationship Id="rId452" Type="http://schemas.openxmlformats.org/officeDocument/2006/relationships/hyperlink" Target="https://link.springer.com/book/10.1007/978-981-19-7558-5?utm_medium=catalog&amp;utm_source=sn-bks&amp;utm_campaign=search_tool&amp;utm_content=online_result_list" TargetMode="External"/><Relationship Id="rId473" Type="http://schemas.openxmlformats.org/officeDocument/2006/relationships/hyperlink" Target="https://www.mheducation.com.sg/thermodynamics-an-engineering-approach-ise-9781266152115-asia-group" TargetMode="External"/><Relationship Id="rId30" Type="http://schemas.openxmlformats.org/officeDocument/2006/relationships/hyperlink" Target="https://www.springer.com/gp/book/978-3-031-12443-3?utm_medium=catalog&amp;utm_source=sn-bks&amp;utm_campaign=search_tool&amp;utm_content=csv_title-list" TargetMode="External"/><Relationship Id="rId105" Type="http://schemas.openxmlformats.org/officeDocument/2006/relationships/hyperlink" Target="https://www.cambridge.org/cz/universitypress/subjects/physics/particle-physics-and-nuclear-physics/advanced-concepts-particle-and-field-theory-1?format=PB" TargetMode="External"/><Relationship Id="rId126" Type="http://schemas.openxmlformats.org/officeDocument/2006/relationships/hyperlink" Target="https://novapublishers.com/shop/gypsum-sources-uses-and-properties/" TargetMode="External"/><Relationship Id="rId147" Type="http://schemas.openxmlformats.org/officeDocument/2006/relationships/hyperlink" Target="https://www.degruyter.com/document/doi/10.1515/9783035623260/html" TargetMode="External"/><Relationship Id="rId168" Type="http://schemas.openxmlformats.org/officeDocument/2006/relationships/hyperlink" Target="https://www.routledge.com/Neorealist-Architecture-Aesthetics-of-Dwelling-in-Postwar-Italy/Escudero/p/book/9781032235073" TargetMode="External"/><Relationship Id="rId312" Type="http://schemas.openxmlformats.org/officeDocument/2006/relationships/hyperlink" Target="https://www.degruyter.com/document/doi/10.1515/9783110715835/html" TargetMode="External"/><Relationship Id="rId333" Type="http://schemas.openxmlformats.org/officeDocument/2006/relationships/hyperlink" Target="https://www.hanserpublications.com/Products/639-specialty-thermoplastics.aspx" TargetMode="External"/><Relationship Id="rId354" Type="http://schemas.openxmlformats.org/officeDocument/2006/relationships/hyperlink" Target="https://link.springer.com/book/10.1007/978-981-99-2548-3?utm_medium=catalog&amp;utm_source=sn-bks&amp;utm_campaign=search_tool&amp;utm_content=online_result_list" TargetMode="External"/><Relationship Id="rId51" Type="http://schemas.openxmlformats.org/officeDocument/2006/relationships/hyperlink" Target="https://www.springer.com/gp/book/978-3-031-18783-4?utm_medium=catalog&amp;utm_source=sn-bks&amp;utm_campaign=search_tool&amp;utm_content=csv_title-list" TargetMode="External"/><Relationship Id="rId72" Type="http://schemas.openxmlformats.org/officeDocument/2006/relationships/hyperlink" Target="https://www.springer.com/gp/book/978-981-16-4398-9?utm_medium=catalog&amp;utm_source=sn-bks&amp;utm_campaign=search_tool&amp;utm_content=csv_title-list" TargetMode="External"/><Relationship Id="rId93" Type="http://schemas.openxmlformats.org/officeDocument/2006/relationships/hyperlink" Target="https://www.cambridge.org/cz/universitypress/subjects/computer-science/scientific-computing-scientific-software/introduction-parallel-programming?format=PB" TargetMode="External"/><Relationship Id="rId189" Type="http://schemas.openxmlformats.org/officeDocument/2006/relationships/hyperlink" Target="https://www.routledge.com/Metamaterial-for-Microwave-Applications/Tariqul-Islam/p/book/9781032414522" TargetMode="External"/><Relationship Id="rId375" Type="http://schemas.openxmlformats.org/officeDocument/2006/relationships/hyperlink" Target="https://www.wiley.com/en-ie/Noise+and+Vibration+Analysis%3A+Signal+Analysis+and+Experimental+Procedures%2C+2nd+Edition-p-9781118962183" TargetMode="External"/><Relationship Id="rId396" Type="http://schemas.openxmlformats.org/officeDocument/2006/relationships/hyperlink" Target="https://www.cambridge.org/cz/universitypress/subjects/engineering/chemical-engineering/renewable-and-waste-heat-utilisation-technologies?format=HB" TargetMode="External"/><Relationship Id="rId3" Type="http://schemas.openxmlformats.org/officeDocument/2006/relationships/hyperlink" Target="https://www.routledge.com/Trajectories-in-Architecture-Plan-Sensation-Temporality/Jasper/p/book/9780367444259" TargetMode="External"/><Relationship Id="rId214" Type="http://schemas.openxmlformats.org/officeDocument/2006/relationships/hyperlink" Target="https://link.springer.com/book/10.1007/978-981-19-4918-0?utm_medium=catalog&amp;utm_source=sn-bks&amp;utm_campaign=search_tool&amp;utm_content=online_result_list" TargetMode="External"/><Relationship Id="rId235" Type="http://schemas.openxmlformats.org/officeDocument/2006/relationships/hyperlink" Target="https://link.springer.com/book/10.1007/978-981-19-5821-2?utm_medium=catalog&amp;utm_source=sn-bks&amp;utm_campaign=search_tool&amp;utm_content=online_result_list" TargetMode="External"/><Relationship Id="rId256" Type="http://schemas.openxmlformats.org/officeDocument/2006/relationships/hyperlink" Target="https://www.routledge.com/The-Game-Music-Toolbox-Composition-Techniques-and-Production-Tools-from/Aristopoulos/p/book/9780367705497" TargetMode="External"/><Relationship Id="rId277" Type="http://schemas.openxmlformats.org/officeDocument/2006/relationships/hyperlink" Target="https://www.bloomsbury.com/uk/interior-design-research-methods-9781501327780/" TargetMode="External"/><Relationship Id="rId298" Type="http://schemas.openxmlformats.org/officeDocument/2006/relationships/hyperlink" Target="https://link.springer.com/book/10.1007/978-3-031-31034-8?utm_medium=catalog&amp;utm_source=sn-bks&amp;utm_campaign=search_tool&amp;utm_content=online_result_list" TargetMode="External"/><Relationship Id="rId400" Type="http://schemas.openxmlformats.org/officeDocument/2006/relationships/hyperlink" Target="https://www.routledge.com/GPS-and-GNSS-for-Land-Surveyors-Fifth-Edition/Van-Sickle/p/book/9781032521022" TargetMode="External"/><Relationship Id="rId421" Type="http://schemas.openxmlformats.org/officeDocument/2006/relationships/hyperlink" Target="https://www.cambridge.org/cz/universitypress/subjects/management/strategic-management/business-model-innovation-strategic-and-organizational-issues-established-firms?format=PB" TargetMode="External"/><Relationship Id="rId442" Type="http://schemas.openxmlformats.org/officeDocument/2006/relationships/hyperlink" Target="https://www.cambridge.org/cz/universitypress/subjects/law/intellectual-property/american-patent-law-business-and-economic-history?format=PB" TargetMode="External"/><Relationship Id="rId463" Type="http://schemas.openxmlformats.org/officeDocument/2006/relationships/hyperlink" Target="https://www.worldscientific.com/worldscibooks/10.1142/13331" TargetMode="External"/><Relationship Id="rId116" Type="http://schemas.openxmlformats.org/officeDocument/2006/relationships/hyperlink" Target="https://www.cambridge.org/cz/universitypress/subjects/engineering/materials-science/physics-charged-macromolecules-synthetic-and-biological-systems?format=HB" TargetMode="External"/><Relationship Id="rId137" Type="http://schemas.openxmlformats.org/officeDocument/2006/relationships/hyperlink" Target="https://www.cambridgescholars.com/product/978-1-5275-9224-7" TargetMode="External"/><Relationship Id="rId158" Type="http://schemas.openxmlformats.org/officeDocument/2006/relationships/hyperlink" Target="https://www.bloomsbury.com/uk/german-colonialism-in-africa-and-its-legacies-9781350326163/" TargetMode="External"/><Relationship Id="rId302" Type="http://schemas.openxmlformats.org/officeDocument/2006/relationships/hyperlink" Target="https://link.springer.com/book/10.1007/978-3-031-28443-4?utm_medium=catalog&amp;utm_source=sn-bks&amp;utm_campaign=search_tool&amp;utm_content=online_result_list" TargetMode="External"/><Relationship Id="rId323" Type="http://schemas.openxmlformats.org/officeDocument/2006/relationships/hyperlink" Target="https://www.routledge.com/Modern-Computational-Techniques-for-Engineering-Applications/Arora-Kumar-Prashar-Tripathi/p/book/9781032424620" TargetMode="External"/><Relationship Id="rId344" Type="http://schemas.openxmlformats.org/officeDocument/2006/relationships/hyperlink" Target="https://link.springer.com/book/10.1007/978-981-19-7561-5?utm_medium=catalog&amp;utm_source=sn-bks&amp;utm_campaign=search_tool&amp;utm_content=online_result_list" TargetMode="External"/><Relationship Id="rId20" Type="http://schemas.openxmlformats.org/officeDocument/2006/relationships/hyperlink" Target="https://www.routledge.com/The-Game-Writing-Guide-Get-Your-Dream-Job-and-Keep-It/Megill/p/book/9781032252360" TargetMode="External"/><Relationship Id="rId41" Type="http://schemas.openxmlformats.org/officeDocument/2006/relationships/hyperlink" Target="https://www.springer.com/gp/book/978-981-16-9571-1?utm_medium=catalog&amp;utm_source=sn-bks&amp;utm_campaign=search_tool&amp;utm_content=csv_title-list" TargetMode="External"/><Relationship Id="rId62" Type="http://schemas.openxmlformats.org/officeDocument/2006/relationships/hyperlink" Target="https://www.springer.com/gp/book/978-981-99-0014-5?utm_medium=catalog&amp;utm_source=sn-bks&amp;utm_campaign=search_tool&amp;utm_content=csv_title-list" TargetMode="External"/><Relationship Id="rId83" Type="http://schemas.openxmlformats.org/officeDocument/2006/relationships/hyperlink" Target="https://www.cambridge.org/cz/universitypress/subjects/engineering/communications-and-signal-processing/deep-learning-biomedical-image-reconstruction?format=HB" TargetMode="External"/><Relationship Id="rId179" Type="http://schemas.openxmlformats.org/officeDocument/2006/relationships/hyperlink" Target="https://www.degruyter.com/document/doi/10.1515/9783035626254/html" TargetMode="External"/><Relationship Id="rId365" Type="http://schemas.openxmlformats.org/officeDocument/2006/relationships/hyperlink" Target="https://us.artechhouse.com/Plasmonic-Optical-Fiber-Biosensors-P2331.aspx" TargetMode="External"/><Relationship Id="rId386" Type="http://schemas.openxmlformats.org/officeDocument/2006/relationships/hyperlink" Target="https://www.cambridge.org/cz/universitypress/subjects/engineering/energy-technology/sustainable-energy-engineering-fundamentals-and-applications?format=HB" TargetMode="External"/><Relationship Id="rId190" Type="http://schemas.openxmlformats.org/officeDocument/2006/relationships/hyperlink" Target="https://link.springer.com/book/10.1007/978-3-031-37916-1?utm_medium=catalog&amp;utm_source=sn-bks&amp;utm_campaign=search_tool&amp;utm_content=online_result_list" TargetMode="External"/><Relationship Id="rId204" Type="http://schemas.openxmlformats.org/officeDocument/2006/relationships/hyperlink" Target="https://www.routledge.com/Nanocomposites/Singh/p/book/9789814968171" TargetMode="External"/><Relationship Id="rId225" Type="http://schemas.openxmlformats.org/officeDocument/2006/relationships/hyperlink" Target="https://link.springer.com/book/10.1007/978-981-19-5013-1?utm_medium=catalog&amp;utm_source=sn-bks&amp;utm_campaign=search_tool&amp;utm_content=online_result_list" TargetMode="External"/><Relationship Id="rId246" Type="http://schemas.openxmlformats.org/officeDocument/2006/relationships/hyperlink" Target="https://www.routledge.com/Computational-and-Analytic-Methods-in-Biological-Sciences-Bioinformatics/Makrariya-Jha-Musheer-Shukla-Jha-Naik/p/book/9788770226950" TargetMode="External"/><Relationship Id="rId267" Type="http://schemas.openxmlformats.org/officeDocument/2006/relationships/hyperlink" Target="https://www.routledge.com/Data-Science-for-Civil-Engineering-A-Beginners-Guide/Jain-Dhotre-Mane-Mahalle/p/book/9781032327808" TargetMode="External"/><Relationship Id="rId288" Type="http://schemas.openxmlformats.org/officeDocument/2006/relationships/hyperlink" Target="https://www.routledge.com/Creative-Character-Design-for-Games-and-Animation/Harder/p/book/9781032152967" TargetMode="External"/><Relationship Id="rId411" Type="http://schemas.openxmlformats.org/officeDocument/2006/relationships/hyperlink" Target="https://www.wiley.com/en-ie/Fields+and+Waves+in+Electromagnetic+Communications-p-9781119472193" TargetMode="External"/><Relationship Id="rId432" Type="http://schemas.openxmlformats.org/officeDocument/2006/relationships/hyperlink" Target="https://www.routledge.com/Artificial-Intelligence-and-Modeling-for-Water-Sustainability-Global-Challenges/Mahmoud-Fawzy-Khan/p/book/9781032186993" TargetMode="External"/><Relationship Id="rId453" Type="http://schemas.openxmlformats.org/officeDocument/2006/relationships/hyperlink" Target="https://www.routledge.com/Handbook-of-Mathematical-and-Digital-Engineering-Foundations-for-Artificial/Badiru-Asaolu/p/book/9781032161815" TargetMode="External"/><Relationship Id="rId474" Type="http://schemas.openxmlformats.org/officeDocument/2006/relationships/hyperlink" Target="https://www.mhprofessional.com/landscape-architecture-5e-pb-9781265899868-usa" TargetMode="External"/><Relationship Id="rId106" Type="http://schemas.openxmlformats.org/officeDocument/2006/relationships/hyperlink" Target="https://www.worldscientific.com/worldscibooks/10.1142/13333" TargetMode="External"/><Relationship Id="rId127" Type="http://schemas.openxmlformats.org/officeDocument/2006/relationships/hyperlink" Target="https://link.springer.com/book/10.1007/978-3-031-26474-0?utm_medium=catalog&amp;utm_source=sn-bks&amp;utm_campaign=search_tool&amp;utm_content=online_result_list" TargetMode="External"/><Relationship Id="rId313" Type="http://schemas.openxmlformats.org/officeDocument/2006/relationships/hyperlink" Target="https://www.routledge.com/Industrial-Reliability-and-Safety-Engineering-Applications-and-Practices/Panchal-Ram-Chatterjee-Sachdeva/p/book/9780367690311" TargetMode="External"/><Relationship Id="rId10" Type="http://schemas.openxmlformats.org/officeDocument/2006/relationships/hyperlink" Target="https://www.routledge.com/3D-Printing-Fundamentals-to-Emerging-Applications/Gupta/p/book/9781032283999" TargetMode="External"/><Relationship Id="rId31" Type="http://schemas.openxmlformats.org/officeDocument/2006/relationships/hyperlink" Target="https://www.springer.com/gp/book/978-3-030-94776-7?utm_medium=catalog&amp;utm_source=sn-bks&amp;utm_campaign=search_tool&amp;utm_content=csv_title-list" TargetMode="External"/><Relationship Id="rId52" Type="http://schemas.openxmlformats.org/officeDocument/2006/relationships/hyperlink" Target="https://www.springer.com/gp/book/978-3-031-27940-9?utm_medium=catalog&amp;utm_source=sn-bks&amp;utm_campaign=search_tool&amp;utm_content=csv_title-list" TargetMode="External"/><Relationship Id="rId73" Type="http://schemas.openxmlformats.org/officeDocument/2006/relationships/hyperlink" Target="https://shop.elsevier.com/books/signal-processing-and-machine-learning-theory/diniz/978-0-323-91772-8" TargetMode="External"/><Relationship Id="rId94" Type="http://schemas.openxmlformats.org/officeDocument/2006/relationships/hyperlink" Target="https://www.cambridge.org/cz/universitypress/subjects/earth-and-environmental-science/solid-earth-geophysics/introduction-applied-geophysics-exploring-shallow-subsurface?format=PB" TargetMode="External"/><Relationship Id="rId148" Type="http://schemas.openxmlformats.org/officeDocument/2006/relationships/hyperlink" Target="https://www.bloomsbury.com/uk/architecture-and-retrenchment-9781350148222/" TargetMode="External"/><Relationship Id="rId169" Type="http://schemas.openxmlformats.org/officeDocument/2006/relationships/hyperlink" Target="https://www.degruyter.com/document/doi/10.1515/9783035626322/html" TargetMode="External"/><Relationship Id="rId334" Type="http://schemas.openxmlformats.org/officeDocument/2006/relationships/hyperlink" Target="https://www.hanserpublications.com/Products/634-recycling-of-plastics.aspx" TargetMode="External"/><Relationship Id="rId355" Type="http://schemas.openxmlformats.org/officeDocument/2006/relationships/hyperlink" Target="https://www.routledge.com/Optics-of-the-Human-Eye/Atchison/p/book/9780367640514" TargetMode="External"/><Relationship Id="rId376" Type="http://schemas.openxmlformats.org/officeDocument/2006/relationships/hyperlink" Target="https://www.wiley.com/en-ie/Multiscale+Biomechanics%3A+Theory+and+Applications-p-9781119033691" TargetMode="External"/><Relationship Id="rId397" Type="http://schemas.openxmlformats.org/officeDocument/2006/relationships/hyperlink" Target="https://link.springer.com/book/10.1007/978-981-19-3784-2?utm_medium=catalog&amp;utm_source=sn-bks&amp;utm_campaign=search_tool&amp;utm_content=online_result_list" TargetMode="External"/><Relationship Id="rId4" Type="http://schemas.openxmlformats.org/officeDocument/2006/relationships/hyperlink" Target="https://www.degruyter.com/document/doi/10.1515/9783986120337/html" TargetMode="External"/><Relationship Id="rId180" Type="http://schemas.openxmlformats.org/officeDocument/2006/relationships/hyperlink" Target="https://www.routledge.com/Systems-Engineering-Influencing-Our-Planet-and-Reengineering-Our-Actions/Badiru/p/book/9781032245102" TargetMode="External"/><Relationship Id="rId215" Type="http://schemas.openxmlformats.org/officeDocument/2006/relationships/hyperlink" Target="https://www.springer.com/gp/book/978-981-16-8393-0?utm_medium=catalog&amp;utm_source=sn-bks&amp;utm_campaign=search_tool&amp;utm_content=csv_title-list" TargetMode="External"/><Relationship Id="rId236" Type="http://schemas.openxmlformats.org/officeDocument/2006/relationships/hyperlink" Target="https://link.springer.com/book/10.1007/978-981-19-3919-8?utm_medium=catalog&amp;utm_source=sn-bks&amp;utm_campaign=search_tool&amp;utm_content=online_result_list" TargetMode="External"/><Relationship Id="rId257" Type="http://schemas.openxmlformats.org/officeDocument/2006/relationships/hyperlink" Target="https://link.springer.com/book/10.1007/978-981-16-5172-4?utm_medium=catalog&amp;utm_source=sn-bks&amp;utm_campaign=search_tool&amp;utm_content=online_result_list" TargetMode="External"/><Relationship Id="rId278" Type="http://schemas.openxmlformats.org/officeDocument/2006/relationships/hyperlink" Target="https://www.routledge.com/Practical-Ethics-in-Architecture-and-Interior-Design-Practice/Madsen-Vaux-Wang/p/book/9780367752576" TargetMode="External"/><Relationship Id="rId401" Type="http://schemas.openxmlformats.org/officeDocument/2006/relationships/hyperlink" Target="https://shop.elsevier.com/books/artificial-intelligence-in-earth-science/sun/978-0-323-91737-7" TargetMode="External"/><Relationship Id="rId422" Type="http://schemas.openxmlformats.org/officeDocument/2006/relationships/hyperlink" Target="https://uk.sagepub.com/en-gb/eur/cross-cultural-management/book262679" TargetMode="External"/><Relationship Id="rId443" Type="http://schemas.openxmlformats.org/officeDocument/2006/relationships/hyperlink" Target="https://link.springer.com/book/10.1007/978-1-4471-7503-2?utm_medium=catalog&amp;utm_source=sn-bks&amp;utm_campaign=search_tool&amp;utm_content=online_result_list" TargetMode="External"/><Relationship Id="rId464" Type="http://schemas.openxmlformats.org/officeDocument/2006/relationships/hyperlink" Target="https://www.worldscientific.com/worldscibooks/10.1142/13455" TargetMode="External"/><Relationship Id="rId303" Type="http://schemas.openxmlformats.org/officeDocument/2006/relationships/hyperlink" Target="https://shop.theiet.org/processing-and-manufacturing-of-electrodes-for-lithium-ion-batteries" TargetMode="External"/><Relationship Id="rId42" Type="http://schemas.openxmlformats.org/officeDocument/2006/relationships/hyperlink" Target="https://www.springer.com/gp/book/978-981-19-5161-9?utm_medium=catalog&amp;utm_source=sn-bks&amp;utm_campaign=search_tool&amp;utm_content=csv_title-list" TargetMode="External"/><Relationship Id="rId84" Type="http://schemas.openxmlformats.org/officeDocument/2006/relationships/hyperlink" Target="https://www.cambridge.org/cz/universitypress/subjects/mathematics/computational-science/python-scientists-3rd-edition?format=PB" TargetMode="External"/><Relationship Id="rId138" Type="http://schemas.openxmlformats.org/officeDocument/2006/relationships/hyperlink" Target="https://link.springer.com/book/10.1007/978-981-16-2225-0?utm_medium=catalog&amp;utm_source=sn-bks&amp;utm_campaign=search_tool&amp;utm_content=online_result_list" TargetMode="External"/><Relationship Id="rId345" Type="http://schemas.openxmlformats.org/officeDocument/2006/relationships/hyperlink" Target="https://us.artechhouse.com/Wideband-Microwave-Materials-Characterization-P2319.aspx" TargetMode="External"/><Relationship Id="rId387" Type="http://schemas.openxmlformats.org/officeDocument/2006/relationships/hyperlink" Target="https://www.routledge.com/Thermodynamics-Made-Simple-for-Energy-Engineers--Engineers-in-Other-Disciplines/Rauf/p/book/9788770223492" TargetMode="External"/><Relationship Id="rId191" Type="http://schemas.openxmlformats.org/officeDocument/2006/relationships/hyperlink" Target="https://link.springer.com/book/10.1007/978-981-99-0157-9?utm_medium=catalog&amp;utm_source=sn-bks&amp;utm_campaign=search_tool&amp;utm_content=online_result_list" TargetMode="External"/><Relationship Id="rId205" Type="http://schemas.openxmlformats.org/officeDocument/2006/relationships/hyperlink" Target="https://www.springer.com/gp/book/978-3-030-52266-7?utm_medium=catalog&amp;utm_source=sn-bks&amp;utm_campaign=search_tool&amp;utm_content=csv_title-list" TargetMode="External"/><Relationship Id="rId247" Type="http://schemas.openxmlformats.org/officeDocument/2006/relationships/hyperlink" Target="https://www.routledge.com/Advanced-Photonics-Methods-for-Biomedical-Applications/Rafailov-Gric/p/book/9781032128429" TargetMode="External"/><Relationship Id="rId412" Type="http://schemas.openxmlformats.org/officeDocument/2006/relationships/hyperlink" Target="https://us.artechhouse.com/Adaptive-Radar-Detection-Model-Based-Data-Driven-and-Hybrid-Approaches-P2302.aspx" TargetMode="External"/><Relationship Id="rId107" Type="http://schemas.openxmlformats.org/officeDocument/2006/relationships/hyperlink" Target="https://www.worldscientific.com/worldscibooks/10.1142/13243" TargetMode="External"/><Relationship Id="rId289" Type="http://schemas.openxmlformats.org/officeDocument/2006/relationships/hyperlink" Target="https://www.wiley.com/en-ie/Software+Architect-p-9781119820970" TargetMode="External"/><Relationship Id="rId454" Type="http://schemas.openxmlformats.org/officeDocument/2006/relationships/hyperlink" Target="https://www.wiley.com/en-ie/Mathematics+and+Computer+Science%2C+Volume+1-p-9781119879671" TargetMode="External"/><Relationship Id="rId11" Type="http://schemas.openxmlformats.org/officeDocument/2006/relationships/hyperlink" Target="https://global.oup.com/academic/product/atmospheric-thermodynamics-9780198872719?prevNumResPerPage=20&amp;prevSortField=1&amp;sortField=8&amp;resultsPerPage=20&amp;start=0&amp;lang=en&amp;cc=us" TargetMode="External"/><Relationship Id="rId53" Type="http://schemas.openxmlformats.org/officeDocument/2006/relationships/hyperlink" Target="https://www.springer.com/gp/book/978-981-19-8978-0?utm_medium=catalog&amp;utm_source=sn-bks&amp;utm_campaign=search_tool&amp;utm_content=csv_title-list" TargetMode="External"/><Relationship Id="rId149" Type="http://schemas.openxmlformats.org/officeDocument/2006/relationships/hyperlink" Target="https://www.degruyter.com/document/doi/10.11129/9783955535889/html" TargetMode="External"/><Relationship Id="rId314" Type="http://schemas.openxmlformats.org/officeDocument/2006/relationships/hyperlink" Target="https://www.mhprofessional.com/electric-vehicle-engineering-pb-9781265900526-usa" TargetMode="External"/><Relationship Id="rId356" Type="http://schemas.openxmlformats.org/officeDocument/2006/relationships/hyperlink" Target="https://www.routledge.com/Bubbles-Drops-and-Particles-in-Non-Newtonian-Fluids/Chhabra-Patel/p/book/9780367203023" TargetMode="External"/><Relationship Id="rId398" Type="http://schemas.openxmlformats.org/officeDocument/2006/relationships/hyperlink" Target="https://www.routledge.com/International-Handbook-of-Engineering-Education-Research/Johri/p/book/9781032262758" TargetMode="External"/><Relationship Id="rId95" Type="http://schemas.openxmlformats.org/officeDocument/2006/relationships/hyperlink" Target="https://www.cambridge.org/cz/universitypress/subjects/computer-science/computing-and-society/computing-climate-how-we-know-what-we-know-about-climate-change?format=PB" TargetMode="External"/><Relationship Id="rId160" Type="http://schemas.openxmlformats.org/officeDocument/2006/relationships/hyperlink" Target="https://www.degruyter.com/document/doi/10.11129/9783955535988/html" TargetMode="External"/><Relationship Id="rId216" Type="http://schemas.openxmlformats.org/officeDocument/2006/relationships/hyperlink" Target="https://link.springer.com/book/10.1007/978-3-031-22622-9?utm_medium=catalog&amp;utm_source=sn-bks&amp;utm_campaign=search_tool&amp;utm_content=online_result_list" TargetMode="External"/><Relationship Id="rId423" Type="http://schemas.openxmlformats.org/officeDocument/2006/relationships/hyperlink" Target="https://www.mheducation.com.sg/math-for-business-and-finance-an-algebraic-approach-ise-9781266223013-asia-group" TargetMode="External"/><Relationship Id="rId258" Type="http://schemas.openxmlformats.org/officeDocument/2006/relationships/hyperlink" Target="https://link.springer.com/book/10.1007/978-981-99-0827-1?utm_medium=catalog&amp;utm_source=sn-bks&amp;utm_campaign=search_tool&amp;utm_content=online_result_list" TargetMode="External"/><Relationship Id="rId465" Type="http://schemas.openxmlformats.org/officeDocument/2006/relationships/hyperlink" Target="https://link.springer.com/referencework/10.1007/978-3-030-84205-5?utm_medium=catalog&amp;utm_source=sn-bks&amp;utm_campaign=search_tool&amp;utm_content=online_result_list" TargetMode="External"/><Relationship Id="rId22" Type="http://schemas.openxmlformats.org/officeDocument/2006/relationships/hyperlink" Target="https://www.routledge.com/Deep-Learning-and-Scientific-Computing-with-R-torch/Keydana/p/book/9781032231396" TargetMode="External"/><Relationship Id="rId64" Type="http://schemas.openxmlformats.org/officeDocument/2006/relationships/hyperlink" Target="https://www.springer.com/gp/book/978-981-19-8089-3?utm_medium=catalog&amp;utm_source=sn-bks&amp;utm_campaign=search_tool&amp;utm_content=csv_title-list" TargetMode="External"/><Relationship Id="rId118" Type="http://schemas.openxmlformats.org/officeDocument/2006/relationships/hyperlink" Target="https://www.cambridge.org/cz/universitypress/subjects/physics/condensed-matter-physics-nanoscience-and-mesoscopic-physics/experimental-techniques-magnetism-and-magnetic-materials?format=HB" TargetMode="External"/><Relationship Id="rId325" Type="http://schemas.openxmlformats.org/officeDocument/2006/relationships/hyperlink" Target="https://link.springer.com/book/10.1007/978-3-031-38252-9?utm_medium=catalog&amp;utm_source=sn-bks&amp;utm_campaign=search_tool&amp;utm_content=online_result_list" TargetMode="External"/><Relationship Id="rId367" Type="http://schemas.openxmlformats.org/officeDocument/2006/relationships/hyperlink" Target="https://www.routledge.com/Plasmonics-Based-Optical-Sensors-and-Detectors/Gupta-Sharma-Li/p/book/9789814968850" TargetMode="External"/><Relationship Id="rId171" Type="http://schemas.openxmlformats.org/officeDocument/2006/relationships/hyperlink" Target="https://www.aup.nl/en/book/9789048552702/rebuilding-cities-and-citizens" TargetMode="External"/><Relationship Id="rId227" Type="http://schemas.openxmlformats.org/officeDocument/2006/relationships/hyperlink" Target="https://www.routledge.com/Diamond-Like-Carbon-Coatings-Technologies-and-Applications/Nunthavarawong-Rangappa-Siengchin-Dohda/p/book/9781032038575" TargetMode="External"/><Relationship Id="rId269" Type="http://schemas.openxmlformats.org/officeDocument/2006/relationships/hyperlink" Target="https://www.wiley.com/en-ie/Highway+Engineering%2C+4th+Edition-p-9781119883302" TargetMode="External"/><Relationship Id="rId434" Type="http://schemas.openxmlformats.org/officeDocument/2006/relationships/hyperlink" Target="https://link.springer.com/book/10.1007/978-3-031-27642-2?utm_medium=catalog&amp;utm_source=sn-bks&amp;utm_campaign=search_tool&amp;utm_content=online_result_list" TargetMode="External"/><Relationship Id="rId476" Type="http://schemas.openxmlformats.org/officeDocument/2006/relationships/hyperlink" Target="https://link.springer.com/book/10.1007/978-3-031-22805-6?utm_medium=catalog&amp;utm_source=sn-bks&amp;utm_campaign=search_tool&amp;utm_content=online_result_list" TargetMode="External"/><Relationship Id="rId33" Type="http://schemas.openxmlformats.org/officeDocument/2006/relationships/hyperlink" Target="https://www.springer.com/gp/book/978-3-030-98719-0?utm_medium=catalog&amp;utm_source=sn-bks&amp;utm_campaign=search_tool&amp;utm_content=csv_title-list" TargetMode="External"/><Relationship Id="rId129" Type="http://schemas.openxmlformats.org/officeDocument/2006/relationships/hyperlink" Target="https://shop.elsevier.com/books/plant-fibers-their-composites-and-applications/mavinkere-rangappa/978-0-12-824528-6" TargetMode="External"/><Relationship Id="rId280" Type="http://schemas.openxmlformats.org/officeDocument/2006/relationships/hyperlink" Target="https://www.pearson.com/en-us/subject-catalog/p/oracle-plsql-by-example/P200000009854/9780138062835" TargetMode="External"/><Relationship Id="rId336" Type="http://schemas.openxmlformats.org/officeDocument/2006/relationships/hyperlink" Target="https://www.wiley.com/en-ie/Thermoplastic+Polymer+Composites%3A+Processing%2C+Properties%2C+Performance%2C+Applications+and+Recyclability-p-9781119865056" TargetMode="External"/><Relationship Id="rId75" Type="http://schemas.openxmlformats.org/officeDocument/2006/relationships/hyperlink" Target="https://www.routledge.com/Digital-Image-Processing-with-C-Implementing-Reference-Algorithms-with/Tschumperle-Tilmant-Barra/p/book/9781032347530" TargetMode="External"/><Relationship Id="rId140" Type="http://schemas.openxmlformats.org/officeDocument/2006/relationships/hyperlink" Target="https://link.springer.com/book/10.1007/978-3-030-83504-0?utm_medium=catalog&amp;utm_source=sn-bks&amp;utm_campaign=search_tool&amp;utm_content=online_result_list" TargetMode="External"/><Relationship Id="rId182" Type="http://schemas.openxmlformats.org/officeDocument/2006/relationships/hyperlink" Target="https://www.routledge.com/Sustainable-Engineering-Process-Intensification-Energy-Analysis-and-Artificial/Demirel-Rosen/p/book/9781032042404" TargetMode="External"/><Relationship Id="rId378" Type="http://schemas.openxmlformats.org/officeDocument/2006/relationships/hyperlink" Target="https://www.routledge.com/The-Science-of-Electric-Vehicles-Concepts-and-Applications/Spellman/p/book/9781032366289" TargetMode="External"/><Relationship Id="rId403" Type="http://schemas.openxmlformats.org/officeDocument/2006/relationships/hyperlink" Target="https://link.springer.com/book/10.1007/978-3-031-19584-6?utm_medium=catalog&amp;utm_source=sn-bks&amp;utm_campaign=search_tool&amp;utm_content=online_result_list" TargetMode="External"/><Relationship Id="rId6" Type="http://schemas.openxmlformats.org/officeDocument/2006/relationships/hyperlink" Target="https://www.worldscientific.com/worldscibooks/10.1142/12884" TargetMode="External"/><Relationship Id="rId238" Type="http://schemas.openxmlformats.org/officeDocument/2006/relationships/hyperlink" Target="https://shop.elsevier.com/books/foundations-of-health-information-management/davis/978-0-323-88218-7" TargetMode="External"/><Relationship Id="rId445" Type="http://schemas.openxmlformats.org/officeDocument/2006/relationships/hyperlink" Target="https://www.routledge.com/Numerical-Methods-for-Fractal-Fractional-Differential-Equations-and-Engineering/Khan-Atangana/p/book/9781032415222" TargetMode="External"/><Relationship Id="rId291" Type="http://schemas.openxmlformats.org/officeDocument/2006/relationships/hyperlink" Target="https://link.springer.com/book/10.1007/978-981-19-9466-1?utm_medium=catalog&amp;utm_source=sn-bks&amp;utm_campaign=search_tool&amp;utm_content=online_result_list" TargetMode="External"/><Relationship Id="rId305" Type="http://schemas.openxmlformats.org/officeDocument/2006/relationships/hyperlink" Target="https://www.cambridge.org/cz/universitypress/subjects/engineering/electronic-optoelectronic-devices-and-nanotechnology/applied-quantum-mechanics-3rd-edition?format=HB" TargetMode="External"/><Relationship Id="rId347" Type="http://schemas.openxmlformats.org/officeDocument/2006/relationships/hyperlink" Target="https://www.routledge.com/R-for-Quantitative-Chemistry/Gosser/p/book/9781032415475" TargetMode="External"/><Relationship Id="rId44" Type="http://schemas.openxmlformats.org/officeDocument/2006/relationships/hyperlink" Target="https://www.springer.com/gp/book/978-981-16-8901-7?utm_medium=catalog&amp;utm_source=sn-bks&amp;utm_campaign=search_tool&amp;utm_content=csv_title-list" TargetMode="External"/><Relationship Id="rId86" Type="http://schemas.openxmlformats.org/officeDocument/2006/relationships/hyperlink" Target="https://www.cambridge.org/cz/universitypress/subjects/computer-science/artificial-intelligence-and-natural-language-processing/artificial-intelligence-foundations-computational-agents-3rd-edition?format=HB" TargetMode="External"/><Relationship Id="rId151" Type="http://schemas.openxmlformats.org/officeDocument/2006/relationships/hyperlink" Target="https://www.aup.nl/en/book/9789463721851/river-cities-in-asia" TargetMode="External"/><Relationship Id="rId389" Type="http://schemas.openxmlformats.org/officeDocument/2006/relationships/hyperlink" Target="https://www.routledge.com/Post-Processing-Techniques-for-Metal-Based-Additive-Manufacturing-Towards/Wang-Lee-Bai-Zhang/p/book/9781032224473" TargetMode="External"/><Relationship Id="rId193" Type="http://schemas.openxmlformats.org/officeDocument/2006/relationships/hyperlink" Target="https://link.springer.com/book/10.1007/978-3-031-37667-2?utm_medium=catalog&amp;utm_source=sn-bks&amp;utm_campaign=search_tool&amp;utm_content=online_result_list" TargetMode="External"/><Relationship Id="rId207" Type="http://schemas.openxmlformats.org/officeDocument/2006/relationships/hyperlink" Target="https://www.routledge.com/Rheology-Applied-in-Polymer-Processing/Gupta/p/book/9781032384191" TargetMode="External"/><Relationship Id="rId249" Type="http://schemas.openxmlformats.org/officeDocument/2006/relationships/hyperlink" Target="https://www.cambridgescholars.com/product/978-1-5275-2864-2" TargetMode="External"/><Relationship Id="rId414" Type="http://schemas.openxmlformats.org/officeDocument/2006/relationships/hyperlink" Target="https://www.wiley.com/en-ie/Drone+Technology%3A+Future+Trends+and+Practical+Applications-p-9781394166534" TargetMode="External"/><Relationship Id="rId456" Type="http://schemas.openxmlformats.org/officeDocument/2006/relationships/hyperlink" Target="https://global.oup.com/academic/product/a-modern-introduction-to-classical-electrodynamics-9780192867438?q=mathematics&amp;facet_narrowbypubdate_facet=Last%203%20months&amp;lang=en&amp;cc=gb" TargetMode="External"/><Relationship Id="rId13" Type="http://schemas.openxmlformats.org/officeDocument/2006/relationships/hyperlink" Target="https://global.oup.com/academic/product/a-dictionary-of-geography-9780192896391?prevNumResPerPage=20&amp;prevSortField=1&amp;sortField=8&amp;resultsPerPage=20&amp;start=0&amp;lang=en&amp;cc=us" TargetMode="External"/><Relationship Id="rId109" Type="http://schemas.openxmlformats.org/officeDocument/2006/relationships/hyperlink" Target="https://www.cambridge.org/cz/universitypress/subjects/engineering/thermal-fluids-engineering/mechanics-fluids?format=HB" TargetMode="External"/><Relationship Id="rId260" Type="http://schemas.openxmlformats.org/officeDocument/2006/relationships/hyperlink" Target="https://www.wiley.com/en-ie/Design+for+Embedded+Image+Processing+on+FPGAs%2C+2nd+Edition-p-9781119819790" TargetMode="External"/><Relationship Id="rId316" Type="http://schemas.openxmlformats.org/officeDocument/2006/relationships/hyperlink" Target="https://link.springer.com/book/10.1007/978-981-99-2897-2?utm_medium=catalog&amp;utm_source=sn-bks&amp;utm_campaign=search_tool&amp;utm_content=online_result_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7"/>
  <sheetViews>
    <sheetView tabSelected="1" zoomScaleNormal="100" workbookViewId="0">
      <pane ySplit="5" topLeftCell="A6" activePane="bottomLeft" state="frozen"/>
      <selection pane="bottomLeft" activeCell="C320" sqref="C320"/>
    </sheetView>
  </sheetViews>
  <sheetFormatPr defaultColWidth="9.140625" defaultRowHeight="16.5" x14ac:dyDescent="0.3"/>
  <cols>
    <col min="1" max="1" width="5" style="5" bestFit="1" customWidth="1"/>
    <col min="2" max="2" width="14.140625" style="3" bestFit="1" customWidth="1"/>
    <col min="3" max="3" width="66.85546875" style="4" customWidth="1"/>
    <col min="4" max="4" width="9" style="5" bestFit="1" customWidth="1"/>
    <col min="5" max="5" width="9.140625" style="72" bestFit="1" customWidth="1"/>
    <col min="6" max="6" width="4.42578125" style="2" customWidth="1"/>
    <col min="7" max="7" width="12.140625" style="104" bestFit="1" customWidth="1"/>
    <col min="8" max="16384" width="9.140625" style="4"/>
  </cols>
  <sheetData>
    <row r="1" spans="1:7" s="1" customFormat="1" ht="18.75" x14ac:dyDescent="0.3">
      <c r="A1" s="133" t="s">
        <v>35</v>
      </c>
      <c r="B1" s="134"/>
      <c r="C1" s="134"/>
      <c r="D1" s="134"/>
      <c r="E1" s="134"/>
      <c r="F1" s="92"/>
      <c r="G1" s="103"/>
    </row>
    <row r="2" spans="1:7" s="1" customFormat="1" ht="18.75" x14ac:dyDescent="0.3">
      <c r="A2" s="135" t="s">
        <v>30</v>
      </c>
      <c r="B2" s="135"/>
      <c r="C2" s="135"/>
      <c r="D2" s="135"/>
      <c r="E2" s="135"/>
      <c r="F2" s="92"/>
      <c r="G2" s="103"/>
    </row>
    <row r="3" spans="1:7" s="1" customFormat="1" ht="18.75" x14ac:dyDescent="0.3">
      <c r="A3" s="73"/>
      <c r="B3" s="73"/>
      <c r="C3" s="86" t="s">
        <v>36</v>
      </c>
      <c r="D3" s="73"/>
      <c r="E3" s="73"/>
      <c r="F3" s="92"/>
      <c r="G3" s="103"/>
    </row>
    <row r="4" spans="1:7" x14ac:dyDescent="0.3">
      <c r="A4" s="2"/>
      <c r="E4" s="5"/>
    </row>
    <row r="5" spans="1:7" x14ac:dyDescent="0.3">
      <c r="A5" s="6" t="s">
        <v>20</v>
      </c>
      <c r="B5" s="7" t="s">
        <v>21</v>
      </c>
      <c r="C5" s="8" t="s">
        <v>22</v>
      </c>
      <c r="D5" s="9" t="s">
        <v>23</v>
      </c>
      <c r="E5" s="9" t="s">
        <v>24</v>
      </c>
    </row>
    <row r="6" spans="1:7" s="10" customFormat="1" x14ac:dyDescent="0.3">
      <c r="A6" s="138" t="s">
        <v>33</v>
      </c>
      <c r="B6" s="138"/>
      <c r="C6" s="138"/>
      <c r="D6" s="138"/>
      <c r="E6" s="138"/>
      <c r="F6" s="93"/>
      <c r="G6" s="105"/>
    </row>
    <row r="7" spans="1:7" s="23" customFormat="1" x14ac:dyDescent="0.3">
      <c r="A7" s="17">
        <v>1001</v>
      </c>
      <c r="B7" s="89">
        <v>9780128191989</v>
      </c>
      <c r="C7" s="88" t="s">
        <v>47</v>
      </c>
      <c r="D7" s="40">
        <v>3440</v>
      </c>
      <c r="E7" s="74">
        <f t="shared" ref="E7:E24" si="0">D7*0.8</f>
        <v>2752</v>
      </c>
      <c r="F7" s="16"/>
      <c r="G7" s="122" t="s">
        <v>405</v>
      </c>
    </row>
    <row r="8" spans="1:7" s="23" customFormat="1" x14ac:dyDescent="0.3">
      <c r="A8" s="17">
        <v>1002</v>
      </c>
      <c r="B8" s="87">
        <v>9781803555560</v>
      </c>
      <c r="C8" s="88" t="s">
        <v>55</v>
      </c>
      <c r="D8" s="40">
        <v>3720</v>
      </c>
      <c r="E8" s="74">
        <f t="shared" si="0"/>
        <v>2976</v>
      </c>
      <c r="F8" s="16"/>
      <c r="G8" s="122" t="s">
        <v>406</v>
      </c>
    </row>
    <row r="9" spans="1:7" s="23" customFormat="1" x14ac:dyDescent="0.3">
      <c r="A9" s="17">
        <v>1003</v>
      </c>
      <c r="B9" s="87">
        <v>9783031085796</v>
      </c>
      <c r="C9" s="88" t="s">
        <v>49</v>
      </c>
      <c r="D9" s="40">
        <v>4000</v>
      </c>
      <c r="E9" s="74">
        <f t="shared" si="0"/>
        <v>3200</v>
      </c>
      <c r="F9" s="16"/>
      <c r="G9" s="122" t="s">
        <v>407</v>
      </c>
    </row>
    <row r="10" spans="1:7" s="23" customFormat="1" x14ac:dyDescent="0.3">
      <c r="A10" s="17">
        <v>1004</v>
      </c>
      <c r="B10" s="87">
        <v>9781668459768</v>
      </c>
      <c r="C10" s="88" t="s">
        <v>41</v>
      </c>
      <c r="D10" s="40">
        <v>7500</v>
      </c>
      <c r="E10" s="74">
        <f t="shared" si="0"/>
        <v>6000</v>
      </c>
      <c r="F10" s="16"/>
      <c r="G10" s="122" t="s">
        <v>408</v>
      </c>
    </row>
    <row r="11" spans="1:7" s="23" customFormat="1" x14ac:dyDescent="0.3">
      <c r="A11" s="17">
        <v>1005</v>
      </c>
      <c r="B11" s="87">
        <v>9783031164149</v>
      </c>
      <c r="C11" s="88" t="s">
        <v>38</v>
      </c>
      <c r="D11" s="40">
        <v>4260</v>
      </c>
      <c r="E11" s="74">
        <f t="shared" si="0"/>
        <v>3408</v>
      </c>
      <c r="F11" s="16"/>
      <c r="G11" s="122" t="s">
        <v>409</v>
      </c>
    </row>
    <row r="12" spans="1:7" s="23" customFormat="1" x14ac:dyDescent="0.3">
      <c r="A12" s="17">
        <v>1006</v>
      </c>
      <c r="B12" s="87">
        <v>9781643683423</v>
      </c>
      <c r="C12" s="88" t="s">
        <v>48</v>
      </c>
      <c r="D12" s="40">
        <v>2620</v>
      </c>
      <c r="E12" s="74">
        <f t="shared" si="0"/>
        <v>2096</v>
      </c>
      <c r="F12" s="16"/>
      <c r="G12" s="122" t="s">
        <v>410</v>
      </c>
    </row>
    <row r="13" spans="1:7" s="23" customFormat="1" x14ac:dyDescent="0.3">
      <c r="A13" s="17">
        <v>1007</v>
      </c>
      <c r="B13" s="87">
        <v>9783031303616</v>
      </c>
      <c r="C13" s="88" t="s">
        <v>40</v>
      </c>
      <c r="D13" s="40">
        <v>7980</v>
      </c>
      <c r="E13" s="74">
        <f t="shared" si="0"/>
        <v>6384</v>
      </c>
      <c r="F13" s="16"/>
      <c r="G13" s="122" t="s">
        <v>411</v>
      </c>
    </row>
    <row r="14" spans="1:7" s="23" customFormat="1" x14ac:dyDescent="0.3">
      <c r="A14" s="17">
        <v>1008</v>
      </c>
      <c r="B14" s="87">
        <v>9781685079321</v>
      </c>
      <c r="C14" s="88" t="s">
        <v>45</v>
      </c>
      <c r="D14" s="40">
        <v>2300</v>
      </c>
      <c r="E14" s="74">
        <f t="shared" si="0"/>
        <v>1840</v>
      </c>
      <c r="F14" s="16"/>
      <c r="G14" s="122" t="s">
        <v>412</v>
      </c>
    </row>
    <row r="15" spans="1:7" s="23" customFormat="1" x14ac:dyDescent="0.3">
      <c r="A15" s="17">
        <v>1009</v>
      </c>
      <c r="B15" s="87">
        <v>9783031264733</v>
      </c>
      <c r="C15" s="88" t="s">
        <v>44</v>
      </c>
      <c r="D15" s="40">
        <v>5860</v>
      </c>
      <c r="E15" s="74">
        <f t="shared" si="0"/>
        <v>4688</v>
      </c>
      <c r="F15" s="16"/>
      <c r="G15" s="122" t="s">
        <v>413</v>
      </c>
    </row>
    <row r="16" spans="1:7" s="23" customFormat="1" x14ac:dyDescent="0.3">
      <c r="A16" s="17">
        <v>1010</v>
      </c>
      <c r="B16" s="87">
        <v>9783036401072</v>
      </c>
      <c r="C16" s="88" t="s">
        <v>42</v>
      </c>
      <c r="D16" s="40">
        <v>6380</v>
      </c>
      <c r="E16" s="74">
        <f t="shared" si="0"/>
        <v>5104</v>
      </c>
      <c r="F16" s="16"/>
      <c r="G16" s="122" t="s">
        <v>414</v>
      </c>
    </row>
    <row r="17" spans="1:15" s="23" customFormat="1" x14ac:dyDescent="0.3">
      <c r="A17" s="17">
        <v>1011</v>
      </c>
      <c r="B17" s="87">
        <v>9780128245286</v>
      </c>
      <c r="C17" s="88" t="s">
        <v>54</v>
      </c>
      <c r="D17" s="40">
        <v>5300</v>
      </c>
      <c r="E17" s="74">
        <f t="shared" si="0"/>
        <v>4240</v>
      </c>
      <c r="F17" s="16"/>
      <c r="G17" s="122" t="s">
        <v>415</v>
      </c>
    </row>
    <row r="18" spans="1:15" s="23" customFormat="1" x14ac:dyDescent="0.3">
      <c r="A18" s="17">
        <v>1012</v>
      </c>
      <c r="B18" s="89">
        <v>9783031143236</v>
      </c>
      <c r="C18" s="88" t="s">
        <v>50</v>
      </c>
      <c r="D18" s="40">
        <v>3200</v>
      </c>
      <c r="E18" s="74">
        <f t="shared" si="0"/>
        <v>2560</v>
      </c>
      <c r="F18" s="16"/>
      <c r="G18" s="122" t="s">
        <v>416</v>
      </c>
    </row>
    <row r="19" spans="1:15" s="23" customFormat="1" x14ac:dyDescent="0.3">
      <c r="A19" s="17">
        <v>1013</v>
      </c>
      <c r="B19" s="87">
        <v>9781803559285</v>
      </c>
      <c r="C19" s="88" t="s">
        <v>43</v>
      </c>
      <c r="D19" s="40">
        <v>4340</v>
      </c>
      <c r="E19" s="74">
        <f t="shared" si="0"/>
        <v>3472</v>
      </c>
      <c r="F19" s="16"/>
      <c r="G19" s="122" t="s">
        <v>417</v>
      </c>
    </row>
    <row r="20" spans="1:15" s="23" customFormat="1" x14ac:dyDescent="0.3">
      <c r="A20" s="17">
        <v>1014</v>
      </c>
      <c r="B20" s="87">
        <v>9783036401065</v>
      </c>
      <c r="C20" s="88" t="s">
        <v>52</v>
      </c>
      <c r="D20" s="40">
        <v>6990</v>
      </c>
      <c r="E20" s="74">
        <f t="shared" si="0"/>
        <v>5592</v>
      </c>
      <c r="F20" s="16"/>
      <c r="G20" s="122" t="s">
        <v>418</v>
      </c>
    </row>
    <row r="21" spans="1:15" s="23" customFormat="1" x14ac:dyDescent="0.3">
      <c r="A21" s="17">
        <v>1015</v>
      </c>
      <c r="B21" s="87">
        <v>9783031138508</v>
      </c>
      <c r="C21" s="88" t="s">
        <v>46</v>
      </c>
      <c r="D21" s="40">
        <v>4260</v>
      </c>
      <c r="E21" s="74">
        <f t="shared" si="0"/>
        <v>3408</v>
      </c>
      <c r="F21" s="16"/>
      <c r="G21" s="122" t="s">
        <v>419</v>
      </c>
    </row>
    <row r="22" spans="1:15" s="23" customFormat="1" x14ac:dyDescent="0.3">
      <c r="A22" s="17">
        <v>1016</v>
      </c>
      <c r="B22" s="87">
        <v>9783031041365</v>
      </c>
      <c r="C22" s="88" t="s">
        <v>39</v>
      </c>
      <c r="D22" s="40">
        <v>5850</v>
      </c>
      <c r="E22" s="74">
        <f t="shared" si="0"/>
        <v>4680</v>
      </c>
      <c r="F22" s="16"/>
      <c r="G22" s="122" t="s">
        <v>420</v>
      </c>
    </row>
    <row r="23" spans="1:15" s="23" customFormat="1" x14ac:dyDescent="0.3">
      <c r="A23" s="17">
        <v>1017</v>
      </c>
      <c r="B23" s="87">
        <v>9783662591161</v>
      </c>
      <c r="C23" s="88" t="s">
        <v>51</v>
      </c>
      <c r="D23" s="40">
        <v>3230</v>
      </c>
      <c r="E23" s="74">
        <f t="shared" si="0"/>
        <v>2584</v>
      </c>
      <c r="F23" s="16"/>
      <c r="G23" s="122" t="s">
        <v>421</v>
      </c>
    </row>
    <row r="24" spans="1:15" s="23" customFormat="1" x14ac:dyDescent="0.3">
      <c r="A24" s="17">
        <v>1018</v>
      </c>
      <c r="B24" s="87">
        <v>9789811686818</v>
      </c>
      <c r="C24" s="88" t="s">
        <v>53</v>
      </c>
      <c r="D24" s="40">
        <v>4530</v>
      </c>
      <c r="E24" s="74">
        <f t="shared" si="0"/>
        <v>3624</v>
      </c>
      <c r="F24" s="16"/>
      <c r="G24" s="122" t="s">
        <v>422</v>
      </c>
    </row>
    <row r="25" spans="1:15" s="13" customFormat="1" x14ac:dyDescent="0.2">
      <c r="A25" s="11"/>
      <c r="B25" s="12"/>
      <c r="D25" s="14"/>
      <c r="E25" s="15"/>
      <c r="F25" s="11"/>
    </row>
    <row r="26" spans="1:15" s="13" customFormat="1" x14ac:dyDescent="0.2">
      <c r="A26" s="131" t="s">
        <v>19</v>
      </c>
      <c r="B26" s="131"/>
      <c r="C26" s="131"/>
      <c r="D26" s="131"/>
      <c r="E26" s="131"/>
      <c r="F26" s="11"/>
    </row>
    <row r="27" spans="1:15" s="22" customFormat="1" x14ac:dyDescent="0.3">
      <c r="A27" s="17">
        <v>1101</v>
      </c>
      <c r="B27" s="101" t="s">
        <v>258</v>
      </c>
      <c r="C27" s="116" t="s">
        <v>259</v>
      </c>
      <c r="D27" s="20">
        <v>1430</v>
      </c>
      <c r="E27" s="21">
        <f t="shared" ref="E27:E58" si="1">D27*0.8</f>
        <v>1144</v>
      </c>
      <c r="F27" s="2" t="s">
        <v>122</v>
      </c>
      <c r="G27" s="123" t="str">
        <f>HYPERLINK("https://www.routledge.com/products/9781914124341","https://www.routledge.com/products/9781914124341")</f>
        <v>https://www.routledge.com/products/9781914124341</v>
      </c>
      <c r="H27" s="4"/>
      <c r="I27" s="4"/>
      <c r="J27" s="4"/>
      <c r="K27" s="4"/>
      <c r="L27" s="4"/>
      <c r="M27" s="4"/>
      <c r="N27" s="4"/>
      <c r="O27" s="4"/>
    </row>
    <row r="28" spans="1:15" s="22" customFormat="1" x14ac:dyDescent="0.3">
      <c r="A28" s="17">
        <v>1102</v>
      </c>
      <c r="B28" s="101" t="s">
        <v>262</v>
      </c>
      <c r="C28" s="116" t="s">
        <v>263</v>
      </c>
      <c r="D28" s="20">
        <v>1150</v>
      </c>
      <c r="E28" s="21">
        <f t="shared" si="1"/>
        <v>920</v>
      </c>
      <c r="F28" s="2" t="s">
        <v>122</v>
      </c>
      <c r="G28" s="124" t="str">
        <f>HYPERLINK("https://www.routledge.com/products/9780367749736","https://www.routledge.com/products/9780367749736")</f>
        <v>https://www.routledge.com/products/9780367749736</v>
      </c>
    </row>
    <row r="29" spans="1:15" x14ac:dyDescent="0.3">
      <c r="A29" s="17">
        <v>1103</v>
      </c>
      <c r="B29" s="100" t="s">
        <v>264</v>
      </c>
      <c r="C29" s="119" t="s">
        <v>435</v>
      </c>
      <c r="D29" s="20">
        <v>3070</v>
      </c>
      <c r="E29" s="21">
        <f t="shared" si="1"/>
        <v>2456</v>
      </c>
      <c r="F29" s="2" t="s">
        <v>122</v>
      </c>
      <c r="G29" s="106" t="s">
        <v>436</v>
      </c>
      <c r="H29" s="22"/>
      <c r="I29" s="22"/>
      <c r="J29" s="22"/>
      <c r="K29" s="22"/>
      <c r="L29" s="22"/>
      <c r="M29" s="22"/>
      <c r="N29" s="22"/>
      <c r="O29" s="22"/>
    </row>
    <row r="30" spans="1:15" s="22" customFormat="1" x14ac:dyDescent="0.3">
      <c r="A30" s="17">
        <v>1104</v>
      </c>
      <c r="B30" s="101" t="s">
        <v>265</v>
      </c>
      <c r="C30" s="116" t="s">
        <v>437</v>
      </c>
      <c r="D30" s="20">
        <v>1020</v>
      </c>
      <c r="E30" s="21">
        <f t="shared" si="1"/>
        <v>816</v>
      </c>
      <c r="F30" s="2" t="s">
        <v>122</v>
      </c>
      <c r="G30" s="124" t="str">
        <f>HYPERLINK("https://www.routledge.com/products/9781914124853","https://www.routledge.com/products/9781914124853")</f>
        <v>https://www.routledge.com/products/9781914124853</v>
      </c>
    </row>
    <row r="31" spans="1:15" s="22" customFormat="1" x14ac:dyDescent="0.3">
      <c r="A31" s="17">
        <v>1105</v>
      </c>
      <c r="B31" s="100" t="s">
        <v>266</v>
      </c>
      <c r="C31" s="119" t="s">
        <v>438</v>
      </c>
      <c r="D31" s="20">
        <v>1400</v>
      </c>
      <c r="E31" s="21">
        <f t="shared" si="1"/>
        <v>1120</v>
      </c>
      <c r="F31" s="2" t="s">
        <v>122</v>
      </c>
      <c r="G31" s="106" t="s">
        <v>439</v>
      </c>
    </row>
    <row r="32" spans="1:15" s="22" customFormat="1" x14ac:dyDescent="0.3">
      <c r="A32" s="17">
        <v>1106</v>
      </c>
      <c r="B32" s="81" t="s">
        <v>267</v>
      </c>
      <c r="C32" s="29" t="s">
        <v>440</v>
      </c>
      <c r="D32" s="20">
        <v>870</v>
      </c>
      <c r="E32" s="21">
        <f t="shared" si="1"/>
        <v>696</v>
      </c>
      <c r="F32" s="2" t="s">
        <v>122</v>
      </c>
      <c r="G32" s="120" t="str">
        <f>HYPERLINK("https://boydellandbrewer.com/9781847013323/book/","https://boydellandbrewer.com/9781847013323/book/")</f>
        <v>https://boydellandbrewer.com/9781847013323/book/</v>
      </c>
    </row>
    <row r="33" spans="1:15" s="22" customFormat="1" x14ac:dyDescent="0.3">
      <c r="A33" s="17">
        <v>1107</v>
      </c>
      <c r="B33" s="100" t="s">
        <v>268</v>
      </c>
      <c r="C33" s="119" t="s">
        <v>441</v>
      </c>
      <c r="D33" s="20">
        <v>2670</v>
      </c>
      <c r="E33" s="21">
        <f t="shared" si="1"/>
        <v>2136</v>
      </c>
      <c r="F33" s="2" t="s">
        <v>122</v>
      </c>
      <c r="G33" s="106" t="s">
        <v>442</v>
      </c>
    </row>
    <row r="34" spans="1:15" s="22" customFormat="1" x14ac:dyDescent="0.3">
      <c r="A34" s="17">
        <v>1108</v>
      </c>
      <c r="B34" s="101" t="s">
        <v>317</v>
      </c>
      <c r="C34" s="116" t="s">
        <v>443</v>
      </c>
      <c r="D34" s="20">
        <v>1430</v>
      </c>
      <c r="E34" s="21">
        <f t="shared" si="1"/>
        <v>1144</v>
      </c>
      <c r="F34" s="2" t="s">
        <v>122</v>
      </c>
      <c r="G34" s="124" t="str">
        <f>HYPERLINK("https://www.routledge.com/products/9781859469491","https://www.routledge.com/products/9781859469491")</f>
        <v>https://www.routledge.com/products/9781859469491</v>
      </c>
    </row>
    <row r="35" spans="1:15" s="22" customFormat="1" x14ac:dyDescent="0.3">
      <c r="A35" s="17">
        <v>1109</v>
      </c>
      <c r="B35" s="90">
        <v>9789819902316</v>
      </c>
      <c r="C35" s="108" t="s">
        <v>269</v>
      </c>
      <c r="D35" s="40">
        <v>4270</v>
      </c>
      <c r="E35" s="21">
        <f t="shared" si="1"/>
        <v>3416</v>
      </c>
      <c r="F35" s="2" t="s">
        <v>122</v>
      </c>
      <c r="G35" s="120" t="str">
        <f>HYPERLINK("https://www.springer.com/gp/book/978-981-99-0231-6","https://www.springer.com/gp/book/978-981-99-0231-6")</f>
        <v>https://www.springer.com/gp/book/978-981-99-0231-6</v>
      </c>
    </row>
    <row r="36" spans="1:15" s="22" customFormat="1" x14ac:dyDescent="0.3">
      <c r="A36" s="17">
        <v>1110</v>
      </c>
      <c r="B36" s="38">
        <v>9781119734888</v>
      </c>
      <c r="C36" s="75" t="s">
        <v>645</v>
      </c>
      <c r="D36" s="40">
        <v>1120</v>
      </c>
      <c r="E36" s="21">
        <f t="shared" si="1"/>
        <v>896</v>
      </c>
      <c r="F36" s="16"/>
      <c r="G36" s="122" t="s">
        <v>646</v>
      </c>
      <c r="H36" s="23"/>
      <c r="I36" s="23"/>
      <c r="J36" s="23"/>
      <c r="K36" s="23"/>
      <c r="L36" s="23"/>
      <c r="M36" s="23"/>
      <c r="N36" s="23"/>
      <c r="O36" s="23"/>
    </row>
    <row r="37" spans="1:15" s="22" customFormat="1" x14ac:dyDescent="0.3">
      <c r="A37" s="17">
        <v>1111</v>
      </c>
      <c r="B37" s="100" t="s">
        <v>270</v>
      </c>
      <c r="C37" s="119" t="s">
        <v>444</v>
      </c>
      <c r="D37" s="20">
        <v>2680</v>
      </c>
      <c r="E37" s="21">
        <f t="shared" si="1"/>
        <v>2144</v>
      </c>
      <c r="F37" s="2" t="s">
        <v>122</v>
      </c>
      <c r="G37" s="106" t="s">
        <v>496</v>
      </c>
    </row>
    <row r="38" spans="1:15" s="22" customFormat="1" x14ac:dyDescent="0.3">
      <c r="A38" s="17">
        <v>1112</v>
      </c>
      <c r="B38" s="81" t="s">
        <v>271</v>
      </c>
      <c r="C38" s="29" t="s">
        <v>445</v>
      </c>
      <c r="D38" s="43">
        <v>1220</v>
      </c>
      <c r="E38" s="21">
        <f t="shared" si="1"/>
        <v>976</v>
      </c>
      <c r="F38" s="2" t="s">
        <v>122</v>
      </c>
      <c r="G38" s="125" t="s">
        <v>497</v>
      </c>
    </row>
    <row r="39" spans="1:15" s="22" customFormat="1" x14ac:dyDescent="0.3">
      <c r="A39" s="17">
        <v>1113</v>
      </c>
      <c r="B39" s="100" t="s">
        <v>272</v>
      </c>
      <c r="C39" s="119" t="s">
        <v>446</v>
      </c>
      <c r="D39" s="76">
        <v>4240</v>
      </c>
      <c r="E39" s="21">
        <f t="shared" si="1"/>
        <v>3392</v>
      </c>
      <c r="F39" s="2" t="s">
        <v>122</v>
      </c>
      <c r="G39" s="106" t="s">
        <v>498</v>
      </c>
    </row>
    <row r="40" spans="1:15" s="22" customFormat="1" x14ac:dyDescent="0.3">
      <c r="A40" s="17">
        <v>1114</v>
      </c>
      <c r="B40" s="100" t="s">
        <v>273</v>
      </c>
      <c r="C40" s="119" t="s">
        <v>447</v>
      </c>
      <c r="D40" s="20">
        <v>1620</v>
      </c>
      <c r="E40" s="21">
        <f t="shared" si="1"/>
        <v>1296</v>
      </c>
      <c r="F40" s="2" t="s">
        <v>122</v>
      </c>
      <c r="G40" s="106" t="s">
        <v>499</v>
      </c>
    </row>
    <row r="41" spans="1:15" s="22" customFormat="1" x14ac:dyDescent="0.3">
      <c r="A41" s="17">
        <v>1115</v>
      </c>
      <c r="B41" s="18">
        <v>9789819932078</v>
      </c>
      <c r="C41" s="19" t="s">
        <v>653</v>
      </c>
      <c r="D41" s="20">
        <v>4270</v>
      </c>
      <c r="E41" s="21">
        <f t="shared" si="1"/>
        <v>3416</v>
      </c>
      <c r="F41" s="16"/>
      <c r="G41" s="122" t="s">
        <v>654</v>
      </c>
      <c r="H41" s="23"/>
      <c r="I41" s="23"/>
      <c r="J41" s="23"/>
      <c r="K41" s="23"/>
      <c r="L41" s="23"/>
      <c r="M41" s="23"/>
      <c r="N41" s="23"/>
      <c r="O41" s="23"/>
    </row>
    <row r="42" spans="1:15" s="22" customFormat="1" x14ac:dyDescent="0.3">
      <c r="A42" s="17">
        <v>1116</v>
      </c>
      <c r="B42" s="90">
        <v>9783031163517</v>
      </c>
      <c r="C42" s="108" t="s">
        <v>274</v>
      </c>
      <c r="D42" s="40">
        <v>4530</v>
      </c>
      <c r="E42" s="21">
        <f t="shared" si="1"/>
        <v>3624</v>
      </c>
      <c r="F42" s="2" t="s">
        <v>122</v>
      </c>
      <c r="G42" s="120" t="str">
        <f>HYPERLINK("https://www.springer.com/gp/book/978-3-031-16351-7","https://www.springer.com/gp/book/978-3-031-16351-7")</f>
        <v>https://www.springer.com/gp/book/978-3-031-16351-7</v>
      </c>
    </row>
    <row r="43" spans="1:15" s="22" customFormat="1" x14ac:dyDescent="0.3">
      <c r="A43" s="17">
        <v>1117</v>
      </c>
      <c r="B43" s="100" t="s">
        <v>275</v>
      </c>
      <c r="C43" s="119" t="s">
        <v>448</v>
      </c>
      <c r="D43" s="47">
        <v>2620</v>
      </c>
      <c r="E43" s="21">
        <f t="shared" si="1"/>
        <v>2096</v>
      </c>
      <c r="F43" s="2" t="s">
        <v>122</v>
      </c>
      <c r="G43" s="106" t="s">
        <v>501</v>
      </c>
    </row>
    <row r="44" spans="1:15" s="22" customFormat="1" x14ac:dyDescent="0.3">
      <c r="A44" s="17">
        <v>1118</v>
      </c>
      <c r="B44" s="18">
        <v>9781032327808</v>
      </c>
      <c r="C44" s="19" t="s">
        <v>639</v>
      </c>
      <c r="D44" s="20">
        <v>2080</v>
      </c>
      <c r="E44" s="21">
        <f t="shared" si="1"/>
        <v>1664</v>
      </c>
      <c r="F44" s="16"/>
      <c r="G44" s="122" t="s">
        <v>640</v>
      </c>
      <c r="H44" s="23"/>
      <c r="I44" s="23"/>
      <c r="J44" s="23"/>
      <c r="K44" s="23"/>
      <c r="L44" s="23"/>
      <c r="M44" s="23"/>
      <c r="N44" s="23"/>
      <c r="O44" s="23"/>
    </row>
    <row r="45" spans="1:15" s="22" customFormat="1" x14ac:dyDescent="0.3">
      <c r="A45" s="17">
        <v>1119</v>
      </c>
      <c r="B45" s="100" t="s">
        <v>277</v>
      </c>
      <c r="C45" s="119" t="s">
        <v>449</v>
      </c>
      <c r="D45" s="20">
        <v>980</v>
      </c>
      <c r="E45" s="21">
        <f t="shared" si="1"/>
        <v>784</v>
      </c>
      <c r="F45" s="2" t="s">
        <v>122</v>
      </c>
      <c r="G45" s="106" t="s">
        <v>504</v>
      </c>
    </row>
    <row r="46" spans="1:15" s="22" customFormat="1" x14ac:dyDescent="0.3">
      <c r="A46" s="17">
        <v>1120</v>
      </c>
      <c r="B46" s="100" t="s">
        <v>276</v>
      </c>
      <c r="C46" s="119" t="s">
        <v>502</v>
      </c>
      <c r="D46" s="20">
        <v>1300</v>
      </c>
      <c r="E46" s="21">
        <f t="shared" si="1"/>
        <v>1040</v>
      </c>
      <c r="F46" s="2" t="s">
        <v>122</v>
      </c>
      <c r="G46" s="106" t="s">
        <v>503</v>
      </c>
    </row>
    <row r="47" spans="1:15" s="22" customFormat="1" x14ac:dyDescent="0.3">
      <c r="A47" s="17">
        <v>1121</v>
      </c>
      <c r="B47" s="81" t="s">
        <v>278</v>
      </c>
      <c r="C47" s="29" t="s">
        <v>279</v>
      </c>
      <c r="D47" s="40">
        <v>2670</v>
      </c>
      <c r="E47" s="21">
        <f t="shared" si="1"/>
        <v>2136</v>
      </c>
      <c r="F47" s="2" t="s">
        <v>122</v>
      </c>
      <c r="G47" s="120" t="str">
        <f>HYPERLINK("http://www.edinburghuniversitypress.com/book/9781474463072","http://www.edinburghuniversitypress.com/book/9781474463072")</f>
        <v>http://www.edinburghuniversitypress.com/book/9781474463072</v>
      </c>
    </row>
    <row r="48" spans="1:15" s="22" customFormat="1" x14ac:dyDescent="0.3">
      <c r="A48" s="17">
        <v>1122</v>
      </c>
      <c r="B48" s="100" t="s">
        <v>280</v>
      </c>
      <c r="C48" s="119" t="s">
        <v>450</v>
      </c>
      <c r="D48" s="20">
        <v>2670</v>
      </c>
      <c r="E48" s="21">
        <f t="shared" si="1"/>
        <v>2136</v>
      </c>
      <c r="F48" s="2" t="s">
        <v>122</v>
      </c>
      <c r="G48" s="106" t="s">
        <v>500</v>
      </c>
    </row>
    <row r="49" spans="1:15" s="22" customFormat="1" x14ac:dyDescent="0.3">
      <c r="A49" s="17">
        <v>1123</v>
      </c>
      <c r="B49" s="101" t="s">
        <v>281</v>
      </c>
      <c r="C49" s="116" t="s">
        <v>282</v>
      </c>
      <c r="D49" s="51">
        <v>1890</v>
      </c>
      <c r="E49" s="21">
        <f t="shared" si="1"/>
        <v>1512</v>
      </c>
      <c r="F49" s="2" t="s">
        <v>122</v>
      </c>
      <c r="G49" s="124" t="str">
        <f>HYPERLINK("https://www.routledge.com/products/9781630574857","https://www.routledge.com/products/9781630574857")</f>
        <v>https://www.routledge.com/products/9781630574857</v>
      </c>
    </row>
    <row r="50" spans="1:15" s="22" customFormat="1" x14ac:dyDescent="0.3">
      <c r="A50" s="17">
        <v>1124</v>
      </c>
      <c r="B50" s="101" t="s">
        <v>283</v>
      </c>
      <c r="C50" s="116" t="s">
        <v>284</v>
      </c>
      <c r="D50" s="47">
        <v>1150</v>
      </c>
      <c r="E50" s="21">
        <f t="shared" si="1"/>
        <v>920</v>
      </c>
      <c r="F50" s="2" t="s">
        <v>122</v>
      </c>
      <c r="G50" s="124" t="str">
        <f>HYPERLINK("https://www.routledge.com/products/9781032034812","https://www.routledge.com/products/9781032034812")</f>
        <v>https://www.routledge.com/products/9781032034812</v>
      </c>
    </row>
    <row r="51" spans="1:15" s="22" customFormat="1" x14ac:dyDescent="0.3">
      <c r="A51" s="17">
        <v>1125</v>
      </c>
      <c r="B51" s="90">
        <v>9783030875770</v>
      </c>
      <c r="C51" s="108" t="s">
        <v>451</v>
      </c>
      <c r="D51" s="28">
        <v>3470</v>
      </c>
      <c r="E51" s="21">
        <f t="shared" si="1"/>
        <v>2776</v>
      </c>
      <c r="F51" s="2" t="s">
        <v>122</v>
      </c>
      <c r="G51" s="120" t="str">
        <f>HYPERLINK("https://www.springer.com/gp/book/978-3-030-87577-0","https://www.springer.com/gp/book/978-3-030-87577-0")</f>
        <v>https://www.springer.com/gp/book/978-3-030-87577-0</v>
      </c>
    </row>
    <row r="52" spans="1:15" s="22" customFormat="1" x14ac:dyDescent="0.3">
      <c r="A52" s="17">
        <v>1126</v>
      </c>
      <c r="B52" s="101" t="s">
        <v>285</v>
      </c>
      <c r="C52" s="116" t="s">
        <v>286</v>
      </c>
      <c r="D52" s="20">
        <v>1050</v>
      </c>
      <c r="E52" s="21">
        <f t="shared" si="1"/>
        <v>840</v>
      </c>
      <c r="F52" s="2" t="s">
        <v>122</v>
      </c>
      <c r="G52" s="124" t="str">
        <f>HYPERLINK("https://www.routledge.com/products/9781032010762","https://www.routledge.com/products/9781032010762")</f>
        <v>https://www.routledge.com/products/9781032010762</v>
      </c>
    </row>
    <row r="53" spans="1:15" s="22" customFormat="1" x14ac:dyDescent="0.3">
      <c r="A53" s="17">
        <v>1127</v>
      </c>
      <c r="B53" s="18">
        <v>9781501365263</v>
      </c>
      <c r="C53" s="19" t="s">
        <v>657</v>
      </c>
      <c r="D53" s="20">
        <v>2020</v>
      </c>
      <c r="E53" s="21">
        <f t="shared" si="1"/>
        <v>1616</v>
      </c>
      <c r="F53" s="16"/>
      <c r="G53" s="122" t="s">
        <v>658</v>
      </c>
      <c r="H53" s="23"/>
      <c r="I53" s="23"/>
      <c r="J53" s="23"/>
      <c r="K53" s="23"/>
      <c r="L53" s="23"/>
      <c r="M53" s="23"/>
      <c r="N53" s="23"/>
      <c r="O53" s="23"/>
    </row>
    <row r="54" spans="1:15" s="22" customFormat="1" x14ac:dyDescent="0.3">
      <c r="A54" s="17">
        <v>1128</v>
      </c>
      <c r="B54" s="100" t="s">
        <v>287</v>
      </c>
      <c r="C54" s="119" t="s">
        <v>452</v>
      </c>
      <c r="D54" s="20">
        <v>2670</v>
      </c>
      <c r="E54" s="21">
        <f t="shared" si="1"/>
        <v>2136</v>
      </c>
      <c r="F54" s="2" t="s">
        <v>122</v>
      </c>
      <c r="G54" s="106" t="s">
        <v>478</v>
      </c>
    </row>
    <row r="55" spans="1:15" s="22" customFormat="1" x14ac:dyDescent="0.3">
      <c r="A55" s="17">
        <v>1129</v>
      </c>
      <c r="B55" s="100" t="s">
        <v>288</v>
      </c>
      <c r="C55" s="119" t="s">
        <v>453</v>
      </c>
      <c r="D55" s="43">
        <v>820</v>
      </c>
      <c r="E55" s="21">
        <f t="shared" si="1"/>
        <v>656</v>
      </c>
      <c r="F55" s="2" t="s">
        <v>122</v>
      </c>
      <c r="G55" s="106" t="s">
        <v>479</v>
      </c>
    </row>
    <row r="56" spans="1:15" s="22" customFormat="1" x14ac:dyDescent="0.3">
      <c r="A56" s="17">
        <v>1130</v>
      </c>
      <c r="B56" s="100" t="s">
        <v>289</v>
      </c>
      <c r="C56" s="119" t="s">
        <v>454</v>
      </c>
      <c r="D56" s="20">
        <v>2670</v>
      </c>
      <c r="E56" s="21">
        <f t="shared" si="1"/>
        <v>2136</v>
      </c>
      <c r="F56" s="2" t="s">
        <v>122</v>
      </c>
      <c r="G56" s="106" t="s">
        <v>480</v>
      </c>
    </row>
    <row r="57" spans="1:15" s="22" customFormat="1" x14ac:dyDescent="0.3">
      <c r="A57" s="17">
        <v>1131</v>
      </c>
      <c r="B57" s="100" t="s">
        <v>290</v>
      </c>
      <c r="C57" s="119" t="s">
        <v>455</v>
      </c>
      <c r="D57" s="20">
        <v>1400</v>
      </c>
      <c r="E57" s="21">
        <f t="shared" si="1"/>
        <v>1120</v>
      </c>
      <c r="F57" s="2" t="s">
        <v>122</v>
      </c>
      <c r="G57" s="106" t="s">
        <v>481</v>
      </c>
    </row>
    <row r="58" spans="1:15" s="22" customFormat="1" x14ac:dyDescent="0.3">
      <c r="A58" s="17">
        <v>1132</v>
      </c>
      <c r="B58" s="100" t="s">
        <v>291</v>
      </c>
      <c r="C58" s="119" t="s">
        <v>292</v>
      </c>
      <c r="D58" s="20">
        <v>1480</v>
      </c>
      <c r="E58" s="21">
        <f t="shared" si="1"/>
        <v>1184</v>
      </c>
      <c r="F58" s="2" t="s">
        <v>122</v>
      </c>
      <c r="G58" s="106" t="s">
        <v>482</v>
      </c>
    </row>
    <row r="59" spans="1:15" s="22" customFormat="1" x14ac:dyDescent="0.3">
      <c r="A59" s="17">
        <v>1133</v>
      </c>
      <c r="B59" s="100" t="s">
        <v>293</v>
      </c>
      <c r="C59" s="119" t="s">
        <v>470</v>
      </c>
      <c r="D59" s="20">
        <v>1400</v>
      </c>
      <c r="E59" s="21">
        <f t="shared" ref="E59:E90" si="2">D59*0.8</f>
        <v>1120</v>
      </c>
      <c r="F59" s="2" t="s">
        <v>122</v>
      </c>
      <c r="G59" s="106" t="s">
        <v>469</v>
      </c>
    </row>
    <row r="60" spans="1:15" s="22" customFormat="1" x14ac:dyDescent="0.3">
      <c r="A60" s="17">
        <v>1134</v>
      </c>
      <c r="B60" s="38">
        <v>9781119883302</v>
      </c>
      <c r="C60" s="75" t="s">
        <v>643</v>
      </c>
      <c r="D60" s="40">
        <v>1580</v>
      </c>
      <c r="E60" s="21">
        <f t="shared" si="2"/>
        <v>1264</v>
      </c>
      <c r="F60" s="16"/>
      <c r="G60" s="122" t="s">
        <v>644</v>
      </c>
      <c r="H60" s="23"/>
      <c r="I60" s="23"/>
      <c r="J60" s="23"/>
      <c r="K60" s="23"/>
      <c r="L60" s="23"/>
      <c r="M60" s="23"/>
      <c r="N60" s="23"/>
      <c r="O60" s="23"/>
    </row>
    <row r="61" spans="1:15" s="22" customFormat="1" x14ac:dyDescent="0.3">
      <c r="A61" s="17">
        <v>1135</v>
      </c>
      <c r="B61" s="101" t="s">
        <v>260</v>
      </c>
      <c r="C61" s="116" t="s">
        <v>261</v>
      </c>
      <c r="D61" s="20">
        <v>1120</v>
      </c>
      <c r="E61" s="21">
        <f t="shared" si="2"/>
        <v>896</v>
      </c>
      <c r="F61" s="2" t="s">
        <v>122</v>
      </c>
      <c r="G61" s="124" t="str">
        <f>HYPERLINK("https://www.routledge.com/products/9781032286785","https://www.routledge.com/products/9781032286785")</f>
        <v>https://www.routledge.com/products/9781032286785</v>
      </c>
    </row>
    <row r="62" spans="1:15" s="22" customFormat="1" x14ac:dyDescent="0.3">
      <c r="A62" s="17">
        <v>1136</v>
      </c>
      <c r="B62" s="100" t="s">
        <v>294</v>
      </c>
      <c r="C62" s="119" t="s">
        <v>467</v>
      </c>
      <c r="D62" s="40">
        <v>1880</v>
      </c>
      <c r="E62" s="21">
        <f t="shared" si="2"/>
        <v>1504</v>
      </c>
      <c r="F62" s="2" t="s">
        <v>122</v>
      </c>
      <c r="G62" s="106" t="s">
        <v>468</v>
      </c>
    </row>
    <row r="63" spans="1:15" s="22" customFormat="1" x14ac:dyDescent="0.3">
      <c r="A63" s="17">
        <v>1137</v>
      </c>
      <c r="B63" s="81" t="s">
        <v>295</v>
      </c>
      <c r="C63" s="29" t="s">
        <v>456</v>
      </c>
      <c r="D63" s="20">
        <v>2290</v>
      </c>
      <c r="E63" s="21">
        <f t="shared" si="2"/>
        <v>1832</v>
      </c>
      <c r="F63" s="2" t="s">
        <v>122</v>
      </c>
      <c r="G63" s="125" t="s">
        <v>483</v>
      </c>
    </row>
    <row r="64" spans="1:15" s="22" customFormat="1" x14ac:dyDescent="0.3">
      <c r="A64" s="17">
        <v>1138</v>
      </c>
      <c r="B64" s="18">
        <v>9781032490700</v>
      </c>
      <c r="C64" s="19" t="s">
        <v>637</v>
      </c>
      <c r="D64" s="20">
        <v>1550</v>
      </c>
      <c r="E64" s="21">
        <f t="shared" si="2"/>
        <v>1240</v>
      </c>
      <c r="F64" s="16"/>
      <c r="G64" s="122" t="s">
        <v>638</v>
      </c>
      <c r="H64" s="23"/>
      <c r="I64" s="23"/>
      <c r="J64" s="23"/>
      <c r="K64" s="23"/>
      <c r="L64" s="23"/>
      <c r="M64" s="23"/>
      <c r="N64" s="23"/>
      <c r="O64" s="23"/>
    </row>
    <row r="65" spans="1:15" s="22" customFormat="1" x14ac:dyDescent="0.3">
      <c r="A65" s="17">
        <v>1139</v>
      </c>
      <c r="B65" s="100" t="s">
        <v>296</v>
      </c>
      <c r="C65" s="119" t="s">
        <v>457</v>
      </c>
      <c r="D65" s="79">
        <v>2090</v>
      </c>
      <c r="E65" s="21">
        <f t="shared" si="2"/>
        <v>1672</v>
      </c>
      <c r="F65" s="2" t="s">
        <v>122</v>
      </c>
      <c r="G65" s="106" t="s">
        <v>484</v>
      </c>
    </row>
    <row r="66" spans="1:15" s="22" customFormat="1" x14ac:dyDescent="0.3">
      <c r="A66" s="17">
        <v>1140</v>
      </c>
      <c r="B66" s="90">
        <v>9783031073809</v>
      </c>
      <c r="C66" s="108" t="s">
        <v>297</v>
      </c>
      <c r="D66" s="20">
        <v>5320</v>
      </c>
      <c r="E66" s="21">
        <f t="shared" si="2"/>
        <v>4256</v>
      </c>
      <c r="F66" s="2" t="s">
        <v>122</v>
      </c>
      <c r="G66" s="120" t="str">
        <f>HYPERLINK("https://www.springer.com/gp/book/978-3-031-07380-9","https://www.springer.com/gp/book/978-3-031-07380-9")</f>
        <v>https://www.springer.com/gp/book/978-3-031-07380-9</v>
      </c>
    </row>
    <row r="67" spans="1:15" s="22" customFormat="1" x14ac:dyDescent="0.3">
      <c r="A67" s="17">
        <v>1141</v>
      </c>
      <c r="B67" s="18">
        <v>9781501327780</v>
      </c>
      <c r="C67" s="19" t="s">
        <v>659</v>
      </c>
      <c r="D67" s="20">
        <v>1400</v>
      </c>
      <c r="E67" s="21">
        <f t="shared" si="2"/>
        <v>1120</v>
      </c>
      <c r="F67" s="16"/>
      <c r="G67" s="122" t="s">
        <v>660</v>
      </c>
      <c r="H67" s="23"/>
      <c r="I67" s="23"/>
      <c r="J67" s="23"/>
      <c r="K67" s="23"/>
      <c r="L67" s="23"/>
      <c r="M67" s="23"/>
      <c r="N67" s="23"/>
      <c r="O67" s="23"/>
    </row>
    <row r="68" spans="1:15" s="22" customFormat="1" x14ac:dyDescent="0.3">
      <c r="A68" s="17">
        <v>1142</v>
      </c>
      <c r="B68" s="100" t="s">
        <v>298</v>
      </c>
      <c r="C68" s="119" t="s">
        <v>299</v>
      </c>
      <c r="D68" s="40">
        <v>930</v>
      </c>
      <c r="E68" s="21">
        <f t="shared" si="2"/>
        <v>744</v>
      </c>
      <c r="F68" s="2" t="s">
        <v>122</v>
      </c>
      <c r="G68" s="106" t="s">
        <v>485</v>
      </c>
    </row>
    <row r="69" spans="1:15" s="22" customFormat="1" x14ac:dyDescent="0.3">
      <c r="A69" s="17">
        <v>1143</v>
      </c>
      <c r="B69" s="100" t="s">
        <v>300</v>
      </c>
      <c r="C69" s="119" t="s">
        <v>301</v>
      </c>
      <c r="D69" s="20">
        <v>930</v>
      </c>
      <c r="E69" s="21">
        <f t="shared" si="2"/>
        <v>744</v>
      </c>
      <c r="F69" s="2" t="s">
        <v>122</v>
      </c>
      <c r="G69" s="106" t="s">
        <v>486</v>
      </c>
    </row>
    <row r="70" spans="1:15" s="22" customFormat="1" x14ac:dyDescent="0.3">
      <c r="A70" s="17">
        <v>1144</v>
      </c>
      <c r="B70" s="18">
        <v>9781265899868</v>
      </c>
      <c r="C70" s="19" t="s">
        <v>1058</v>
      </c>
      <c r="D70" s="20">
        <v>3640</v>
      </c>
      <c r="E70" s="21">
        <f t="shared" si="2"/>
        <v>2912</v>
      </c>
      <c r="F70" s="16"/>
      <c r="G70" s="122" t="s">
        <v>1064</v>
      </c>
      <c r="H70" s="23"/>
      <c r="I70" s="23"/>
      <c r="J70" s="23"/>
      <c r="K70" s="23"/>
      <c r="L70" s="23"/>
      <c r="M70" s="23"/>
      <c r="N70" s="23"/>
      <c r="O70" s="23"/>
    </row>
    <row r="71" spans="1:15" s="22" customFormat="1" x14ac:dyDescent="0.3">
      <c r="A71" s="17">
        <v>1145</v>
      </c>
      <c r="B71" s="18">
        <v>9780367640729</v>
      </c>
      <c r="C71" s="19" t="s">
        <v>321</v>
      </c>
      <c r="D71" s="20">
        <v>1120</v>
      </c>
      <c r="E71" s="21">
        <f t="shared" si="2"/>
        <v>896</v>
      </c>
      <c r="F71" s="94"/>
      <c r="G71" s="106" t="s">
        <v>487</v>
      </c>
    </row>
    <row r="72" spans="1:15" s="22" customFormat="1" x14ac:dyDescent="0.3">
      <c r="A72" s="17">
        <v>1146</v>
      </c>
      <c r="B72" s="100" t="s">
        <v>302</v>
      </c>
      <c r="C72" s="119" t="s">
        <v>458</v>
      </c>
      <c r="D72" s="20">
        <v>980</v>
      </c>
      <c r="E72" s="21">
        <f t="shared" si="2"/>
        <v>784</v>
      </c>
      <c r="F72" s="2" t="s">
        <v>122</v>
      </c>
      <c r="G72" s="106" t="s">
        <v>488</v>
      </c>
    </row>
    <row r="73" spans="1:15" s="22" customFormat="1" x14ac:dyDescent="0.3">
      <c r="A73" s="17">
        <v>1147</v>
      </c>
      <c r="B73" s="100" t="s">
        <v>303</v>
      </c>
      <c r="C73" s="119" t="s">
        <v>459</v>
      </c>
      <c r="D73" s="20">
        <v>810</v>
      </c>
      <c r="E73" s="21">
        <f t="shared" si="2"/>
        <v>648</v>
      </c>
      <c r="F73" s="2" t="s">
        <v>122</v>
      </c>
      <c r="G73" s="106" t="s">
        <v>489</v>
      </c>
    </row>
    <row r="74" spans="1:15" s="22" customFormat="1" x14ac:dyDescent="0.3">
      <c r="A74" s="17">
        <v>1148</v>
      </c>
      <c r="B74" s="101" t="s">
        <v>304</v>
      </c>
      <c r="C74" s="116" t="s">
        <v>460</v>
      </c>
      <c r="D74" s="20">
        <v>1120</v>
      </c>
      <c r="E74" s="21">
        <f t="shared" si="2"/>
        <v>896</v>
      </c>
      <c r="F74" s="2" t="s">
        <v>122</v>
      </c>
      <c r="G74" s="124" t="str">
        <f>HYPERLINK("https://www.routledge.com/products/9780367556518","https://www.routledge.com/products/9780367556518")</f>
        <v>https://www.routledge.com/products/9780367556518</v>
      </c>
    </row>
    <row r="75" spans="1:15" s="22" customFormat="1" x14ac:dyDescent="0.3">
      <c r="A75" s="17">
        <v>1149</v>
      </c>
      <c r="B75" s="101" t="s">
        <v>491</v>
      </c>
      <c r="C75" s="116" t="s">
        <v>305</v>
      </c>
      <c r="D75" s="40">
        <v>1120</v>
      </c>
      <c r="E75" s="21">
        <f t="shared" si="2"/>
        <v>896</v>
      </c>
      <c r="F75" s="2" t="s">
        <v>122</v>
      </c>
      <c r="G75" s="124" t="s">
        <v>490</v>
      </c>
    </row>
    <row r="76" spans="1:15" s="22" customFormat="1" x14ac:dyDescent="0.3">
      <c r="A76" s="17">
        <v>1150</v>
      </c>
      <c r="B76" s="100" t="s">
        <v>306</v>
      </c>
      <c r="C76" s="119" t="s">
        <v>461</v>
      </c>
      <c r="D76" s="20">
        <v>1330</v>
      </c>
      <c r="E76" s="21">
        <f t="shared" si="2"/>
        <v>1064</v>
      </c>
      <c r="F76" s="2" t="s">
        <v>122</v>
      </c>
      <c r="G76" s="106" t="s">
        <v>492</v>
      </c>
    </row>
    <row r="77" spans="1:15" s="22" customFormat="1" x14ac:dyDescent="0.3">
      <c r="A77" s="17">
        <v>1151</v>
      </c>
      <c r="B77" s="100" t="s">
        <v>307</v>
      </c>
      <c r="C77" s="119" t="s">
        <v>462</v>
      </c>
      <c r="D77" s="20">
        <v>930</v>
      </c>
      <c r="E77" s="21">
        <f t="shared" si="2"/>
        <v>744</v>
      </c>
      <c r="F77" s="2" t="s">
        <v>122</v>
      </c>
      <c r="G77" s="106" t="s">
        <v>493</v>
      </c>
    </row>
    <row r="78" spans="1:15" s="22" customFormat="1" x14ac:dyDescent="0.3">
      <c r="A78" s="17">
        <v>1152</v>
      </c>
      <c r="B78" s="18">
        <v>9780367752576</v>
      </c>
      <c r="C78" s="19" t="s">
        <v>661</v>
      </c>
      <c r="D78" s="20">
        <v>1050</v>
      </c>
      <c r="E78" s="21">
        <f t="shared" si="2"/>
        <v>840</v>
      </c>
      <c r="F78" s="16"/>
      <c r="G78" s="122" t="s">
        <v>662</v>
      </c>
      <c r="H78" s="23"/>
      <c r="I78" s="23"/>
      <c r="J78" s="23"/>
      <c r="K78" s="23"/>
      <c r="L78" s="23"/>
      <c r="M78" s="23"/>
      <c r="N78" s="23"/>
      <c r="O78" s="23"/>
    </row>
    <row r="79" spans="1:15" s="22" customFormat="1" x14ac:dyDescent="0.3">
      <c r="A79" s="17">
        <v>1153</v>
      </c>
      <c r="B79" s="81" t="s">
        <v>308</v>
      </c>
      <c r="C79" s="29" t="s">
        <v>463</v>
      </c>
      <c r="D79" s="20">
        <v>2850</v>
      </c>
      <c r="E79" s="21">
        <f t="shared" si="2"/>
        <v>2280</v>
      </c>
      <c r="F79" s="2" t="s">
        <v>122</v>
      </c>
      <c r="G79" s="125" t="s">
        <v>494</v>
      </c>
    </row>
    <row r="80" spans="1:15" s="22" customFormat="1" x14ac:dyDescent="0.3">
      <c r="A80" s="17">
        <v>1154</v>
      </c>
      <c r="B80" s="101" t="s">
        <v>309</v>
      </c>
      <c r="C80" s="116" t="s">
        <v>310</v>
      </c>
      <c r="D80" s="20">
        <v>2820</v>
      </c>
      <c r="E80" s="21">
        <f t="shared" si="2"/>
        <v>2256</v>
      </c>
      <c r="F80" s="2" t="s">
        <v>122</v>
      </c>
      <c r="G80" s="124" t="str">
        <f>HYPERLINK("https://www.routledge.com/products/9781032286471","https://www.routledge.com/products/9781032286471")</f>
        <v>https://www.routledge.com/products/9781032286471</v>
      </c>
    </row>
    <row r="81" spans="1:15" s="22" customFormat="1" x14ac:dyDescent="0.3">
      <c r="A81" s="17">
        <v>1155</v>
      </c>
      <c r="B81" s="81" t="s">
        <v>311</v>
      </c>
      <c r="C81" s="29" t="s">
        <v>464</v>
      </c>
      <c r="D81" s="20">
        <v>3560</v>
      </c>
      <c r="E81" s="21">
        <f t="shared" si="2"/>
        <v>2848</v>
      </c>
      <c r="F81" s="2" t="s">
        <v>122</v>
      </c>
      <c r="G81" s="125" t="s">
        <v>471</v>
      </c>
    </row>
    <row r="82" spans="1:15" s="22" customFormat="1" x14ac:dyDescent="0.3">
      <c r="A82" s="17">
        <v>1156</v>
      </c>
      <c r="B82" s="18">
        <v>9780367625252</v>
      </c>
      <c r="C82" s="19" t="s">
        <v>322</v>
      </c>
      <c r="D82" s="20">
        <v>5920</v>
      </c>
      <c r="E82" s="21">
        <f t="shared" si="2"/>
        <v>4736</v>
      </c>
      <c r="F82" s="16"/>
      <c r="G82" s="122" t="s">
        <v>472</v>
      </c>
      <c r="H82" s="23"/>
      <c r="I82" s="23"/>
      <c r="J82" s="23"/>
      <c r="K82" s="23"/>
      <c r="L82" s="23"/>
      <c r="M82" s="23"/>
      <c r="N82" s="23"/>
      <c r="O82" s="23"/>
    </row>
    <row r="83" spans="1:15" s="22" customFormat="1" x14ac:dyDescent="0.3">
      <c r="A83" s="17">
        <v>1157</v>
      </c>
      <c r="B83" s="90">
        <v>9783030868826</v>
      </c>
      <c r="C83" s="108" t="s">
        <v>312</v>
      </c>
      <c r="D83" s="20">
        <v>3470</v>
      </c>
      <c r="E83" s="21">
        <f t="shared" si="2"/>
        <v>2776</v>
      </c>
      <c r="F83" s="2" t="s">
        <v>122</v>
      </c>
      <c r="G83" s="120" t="str">
        <f>HYPERLINK("https://www.springer.com/gp/book/978-3-030-86882-6","https://www.springer.com/gp/book/978-3-030-86882-6")</f>
        <v>https://www.springer.com/gp/book/978-3-030-86882-6</v>
      </c>
    </row>
    <row r="84" spans="1:15" s="22" customFormat="1" x14ac:dyDescent="0.3">
      <c r="A84" s="17">
        <v>1158</v>
      </c>
      <c r="B84" s="18">
        <v>9781119897743</v>
      </c>
      <c r="C84" s="19" t="s">
        <v>663</v>
      </c>
      <c r="D84" s="40">
        <v>1350</v>
      </c>
      <c r="E84" s="21">
        <f t="shared" si="2"/>
        <v>1080</v>
      </c>
      <c r="F84" s="16"/>
      <c r="G84" s="122" t="s">
        <v>664</v>
      </c>
      <c r="H84" s="23"/>
      <c r="I84" s="23"/>
      <c r="J84" s="23"/>
      <c r="K84" s="23"/>
      <c r="L84" s="23"/>
      <c r="M84" s="23"/>
      <c r="N84" s="23"/>
      <c r="O84" s="23"/>
    </row>
    <row r="85" spans="1:15" s="23" customFormat="1" x14ac:dyDescent="0.3">
      <c r="A85" s="17">
        <v>1159</v>
      </c>
      <c r="B85" s="101" t="s">
        <v>313</v>
      </c>
      <c r="C85" s="116" t="s">
        <v>314</v>
      </c>
      <c r="D85" s="25">
        <v>1150</v>
      </c>
      <c r="E85" s="21">
        <f t="shared" si="2"/>
        <v>920</v>
      </c>
      <c r="F85" s="2" t="s">
        <v>122</v>
      </c>
      <c r="G85" s="124" t="str">
        <f>HYPERLINK("https://www.routledge.com/products/9781032121659","https://www.routledge.com/products/9781032121659")</f>
        <v>https://www.routledge.com/products/9781032121659</v>
      </c>
      <c r="H85" s="22"/>
      <c r="I85" s="22"/>
      <c r="J85" s="22"/>
      <c r="K85" s="22"/>
      <c r="L85" s="22"/>
      <c r="M85" s="22"/>
      <c r="N85" s="22"/>
      <c r="O85" s="22"/>
    </row>
    <row r="86" spans="1:15" s="23" customFormat="1" x14ac:dyDescent="0.3">
      <c r="A86" s="17">
        <v>1160</v>
      </c>
      <c r="B86" s="18">
        <v>9783986120283</v>
      </c>
      <c r="C86" s="55" t="s">
        <v>56</v>
      </c>
      <c r="D86" s="37">
        <v>1400</v>
      </c>
      <c r="E86" s="21">
        <f t="shared" si="2"/>
        <v>1120</v>
      </c>
      <c r="F86" s="94"/>
      <c r="G86" s="106" t="s">
        <v>495</v>
      </c>
      <c r="H86" s="22"/>
      <c r="I86" s="22"/>
      <c r="J86" s="22"/>
      <c r="K86" s="22"/>
      <c r="L86" s="22"/>
      <c r="M86" s="22"/>
      <c r="N86" s="22"/>
      <c r="O86" s="22"/>
    </row>
    <row r="87" spans="1:15" s="23" customFormat="1" x14ac:dyDescent="0.3">
      <c r="A87" s="17">
        <v>1161</v>
      </c>
      <c r="B87" s="101" t="s">
        <v>473</v>
      </c>
      <c r="C87" s="116" t="s">
        <v>315</v>
      </c>
      <c r="D87" s="20">
        <v>1020</v>
      </c>
      <c r="E87" s="21">
        <f t="shared" si="2"/>
        <v>816</v>
      </c>
      <c r="F87" s="2" t="s">
        <v>122</v>
      </c>
      <c r="G87" s="124" t="s">
        <v>474</v>
      </c>
      <c r="H87" s="22"/>
      <c r="I87" s="22"/>
      <c r="J87" s="22"/>
      <c r="K87" s="22"/>
      <c r="L87" s="22"/>
      <c r="M87" s="22"/>
      <c r="N87" s="22"/>
      <c r="O87" s="22"/>
    </row>
    <row r="88" spans="1:15" s="23" customFormat="1" x14ac:dyDescent="0.3">
      <c r="A88" s="17">
        <v>1162</v>
      </c>
      <c r="B88" s="18">
        <v>9780367637798</v>
      </c>
      <c r="C88" s="19" t="s">
        <v>655</v>
      </c>
      <c r="D88" s="20">
        <v>1120</v>
      </c>
      <c r="E88" s="21">
        <f t="shared" si="2"/>
        <v>896</v>
      </c>
      <c r="F88" s="16"/>
      <c r="G88" s="122" t="s">
        <v>656</v>
      </c>
    </row>
    <row r="89" spans="1:15" s="23" customFormat="1" x14ac:dyDescent="0.3">
      <c r="A89" s="17">
        <v>1163</v>
      </c>
      <c r="B89" s="18">
        <v>9789819913688</v>
      </c>
      <c r="C89" s="19" t="s">
        <v>651</v>
      </c>
      <c r="D89" s="20">
        <v>4530</v>
      </c>
      <c r="E89" s="21">
        <f t="shared" si="2"/>
        <v>3624</v>
      </c>
      <c r="F89" s="16"/>
      <c r="G89" s="122" t="s">
        <v>652</v>
      </c>
    </row>
    <row r="90" spans="1:15" s="23" customFormat="1" x14ac:dyDescent="0.3">
      <c r="A90" s="17">
        <v>1164</v>
      </c>
      <c r="B90" s="101" t="s">
        <v>316</v>
      </c>
      <c r="C90" s="116" t="s">
        <v>465</v>
      </c>
      <c r="D90" s="48">
        <v>3750</v>
      </c>
      <c r="E90" s="21">
        <f t="shared" si="2"/>
        <v>3000</v>
      </c>
      <c r="F90" s="2" t="s">
        <v>122</v>
      </c>
      <c r="G90" s="124" t="str">
        <f>HYPERLINK("https://www.routledge.com/products/9781032366517","https://www.routledge.com/products/9781032366517")</f>
        <v>https://www.routledge.com/products/9781032366517</v>
      </c>
      <c r="H90" s="22"/>
      <c r="I90" s="22"/>
      <c r="J90" s="22"/>
      <c r="K90" s="22"/>
      <c r="L90" s="22"/>
      <c r="M90" s="22"/>
      <c r="N90" s="22"/>
      <c r="O90" s="22"/>
    </row>
    <row r="91" spans="1:15" s="23" customFormat="1" x14ac:dyDescent="0.3">
      <c r="A91" s="17">
        <v>1165</v>
      </c>
      <c r="B91" s="18">
        <v>9783031291906</v>
      </c>
      <c r="C91" s="19" t="s">
        <v>641</v>
      </c>
      <c r="D91" s="20">
        <v>5330</v>
      </c>
      <c r="E91" s="21">
        <f t="shared" ref="E91:E97" si="3">D91*0.8</f>
        <v>4264</v>
      </c>
      <c r="F91" s="16"/>
      <c r="G91" s="122" t="s">
        <v>642</v>
      </c>
    </row>
    <row r="92" spans="1:15" s="23" customFormat="1" x14ac:dyDescent="0.3">
      <c r="A92" s="17">
        <v>1166</v>
      </c>
      <c r="B92" s="101" t="s">
        <v>475</v>
      </c>
      <c r="C92" s="116" t="s">
        <v>320</v>
      </c>
      <c r="D92" s="20">
        <v>1020</v>
      </c>
      <c r="E92" s="21">
        <f t="shared" si="3"/>
        <v>816</v>
      </c>
      <c r="F92" s="2" t="s">
        <v>122</v>
      </c>
      <c r="G92" s="124" t="s">
        <v>476</v>
      </c>
      <c r="H92" s="22"/>
      <c r="I92" s="22"/>
      <c r="J92" s="22"/>
      <c r="K92" s="22"/>
      <c r="L92" s="22"/>
      <c r="M92" s="22"/>
      <c r="N92" s="22"/>
      <c r="O92" s="22"/>
    </row>
    <row r="93" spans="1:15" s="23" customFormat="1" x14ac:dyDescent="0.3">
      <c r="A93" s="17">
        <v>1167</v>
      </c>
      <c r="B93" s="18">
        <v>9781265890537</v>
      </c>
      <c r="C93" s="19" t="s">
        <v>1059</v>
      </c>
      <c r="D93" s="20">
        <v>6000</v>
      </c>
      <c r="E93" s="21">
        <f t="shared" si="3"/>
        <v>4800</v>
      </c>
      <c r="F93" s="16"/>
      <c r="G93" s="122" t="s">
        <v>1065</v>
      </c>
    </row>
    <row r="94" spans="1:15" s="23" customFormat="1" x14ac:dyDescent="0.3">
      <c r="A94" s="17">
        <v>1168</v>
      </c>
      <c r="B94" s="18">
        <v>9780367444266</v>
      </c>
      <c r="C94" s="55" t="s">
        <v>466</v>
      </c>
      <c r="D94" s="20">
        <v>1120</v>
      </c>
      <c r="E94" s="21">
        <f t="shared" si="3"/>
        <v>896</v>
      </c>
      <c r="F94" s="94"/>
      <c r="G94" s="106" t="s">
        <v>57</v>
      </c>
      <c r="H94" s="22"/>
      <c r="I94" s="22"/>
      <c r="J94" s="22"/>
      <c r="K94" s="22"/>
      <c r="L94" s="22"/>
      <c r="M94" s="22"/>
      <c r="N94" s="22"/>
      <c r="O94" s="22"/>
    </row>
    <row r="95" spans="1:15" s="23" customFormat="1" x14ac:dyDescent="0.3">
      <c r="A95" s="17">
        <v>1169</v>
      </c>
      <c r="B95" s="101" t="s">
        <v>1052</v>
      </c>
      <c r="C95" s="116" t="s">
        <v>1053</v>
      </c>
      <c r="D95" s="51">
        <v>3200</v>
      </c>
      <c r="E95" s="21">
        <f t="shared" si="3"/>
        <v>2560</v>
      </c>
      <c r="F95" s="2"/>
      <c r="G95" s="124" t="s">
        <v>1054</v>
      </c>
      <c r="H95" s="22"/>
      <c r="I95" s="22"/>
      <c r="J95" s="22"/>
      <c r="K95" s="22"/>
      <c r="L95" s="22"/>
      <c r="M95" s="22"/>
      <c r="N95" s="22"/>
      <c r="O95" s="22"/>
    </row>
    <row r="96" spans="1:15" s="23" customFormat="1" x14ac:dyDescent="0.3">
      <c r="A96" s="17">
        <v>1170</v>
      </c>
      <c r="B96" s="101" t="s">
        <v>1051</v>
      </c>
      <c r="C96" s="116" t="s">
        <v>1055</v>
      </c>
      <c r="D96" s="51">
        <v>1260</v>
      </c>
      <c r="E96" s="21">
        <f t="shared" si="3"/>
        <v>1008</v>
      </c>
      <c r="F96" s="2"/>
      <c r="G96" s="124" t="s">
        <v>1056</v>
      </c>
      <c r="H96" s="22"/>
      <c r="I96" s="22"/>
      <c r="J96" s="22"/>
      <c r="K96" s="22"/>
      <c r="L96" s="22"/>
      <c r="M96" s="22"/>
      <c r="N96" s="22"/>
      <c r="O96" s="22"/>
    </row>
    <row r="97" spans="1:15" s="23" customFormat="1" x14ac:dyDescent="0.3">
      <c r="A97" s="17">
        <v>1171</v>
      </c>
      <c r="B97" s="81" t="s">
        <v>318</v>
      </c>
      <c r="C97" s="29" t="s">
        <v>319</v>
      </c>
      <c r="D97" s="20">
        <v>2980</v>
      </c>
      <c r="E97" s="21">
        <f t="shared" si="3"/>
        <v>2384</v>
      </c>
      <c r="F97" s="2" t="s">
        <v>122</v>
      </c>
      <c r="G97" s="120" t="s">
        <v>477</v>
      </c>
      <c r="H97" s="22"/>
      <c r="I97" s="22"/>
      <c r="J97" s="22"/>
      <c r="K97" s="22"/>
      <c r="L97" s="22"/>
      <c r="M97" s="22"/>
      <c r="N97" s="22"/>
      <c r="O97" s="22"/>
    </row>
    <row r="99" spans="1:15" s="23" customFormat="1" x14ac:dyDescent="0.2">
      <c r="A99" s="131" t="s">
        <v>1</v>
      </c>
      <c r="B99" s="131"/>
      <c r="C99" s="131"/>
      <c r="D99" s="131"/>
      <c r="E99" s="131"/>
      <c r="F99" s="16"/>
    </row>
    <row r="100" spans="1:15" s="66" customFormat="1" x14ac:dyDescent="0.3">
      <c r="A100" s="17">
        <v>1201</v>
      </c>
      <c r="B100" s="101" t="s">
        <v>152</v>
      </c>
      <c r="C100" s="116" t="s">
        <v>154</v>
      </c>
      <c r="D100" s="20">
        <v>4370</v>
      </c>
      <c r="E100" s="74">
        <f t="shared" ref="E100:E140" si="4">D100*0.8</f>
        <v>3496</v>
      </c>
      <c r="F100" s="94" t="s">
        <v>122</v>
      </c>
      <c r="G100" s="124" t="str">
        <f>HYPERLINK("https://www.routledge.com/products/9781032356068","https://www.routledge.com/products/9781032356068")</f>
        <v>https://www.routledge.com/products/9781032356068</v>
      </c>
      <c r="H100" s="22"/>
      <c r="I100" s="22"/>
      <c r="J100" s="22"/>
      <c r="K100" s="22"/>
      <c r="L100" s="22"/>
      <c r="M100" s="22"/>
      <c r="N100" s="22"/>
      <c r="O100" s="22"/>
    </row>
    <row r="101" spans="1:15" s="66" customFormat="1" x14ac:dyDescent="0.3">
      <c r="A101" s="17">
        <v>1202</v>
      </c>
      <c r="B101" s="45">
        <v>9781032128429</v>
      </c>
      <c r="C101" s="64" t="s">
        <v>598</v>
      </c>
      <c r="D101" s="47">
        <v>3750</v>
      </c>
      <c r="E101" s="74">
        <f t="shared" si="4"/>
        <v>3000</v>
      </c>
      <c r="F101" s="94"/>
      <c r="G101" s="106" t="s">
        <v>599</v>
      </c>
      <c r="H101" s="22"/>
      <c r="I101" s="22"/>
      <c r="J101" s="22"/>
      <c r="K101" s="22"/>
      <c r="L101" s="22"/>
      <c r="M101" s="22"/>
      <c r="N101" s="22"/>
      <c r="O101" s="22"/>
    </row>
    <row r="102" spans="1:15" s="66" customFormat="1" x14ac:dyDescent="0.3">
      <c r="A102" s="17">
        <v>1203</v>
      </c>
      <c r="B102" s="18">
        <v>9781527592247</v>
      </c>
      <c r="C102" s="29" t="s">
        <v>128</v>
      </c>
      <c r="D102" s="20">
        <v>2390</v>
      </c>
      <c r="E102" s="74">
        <f t="shared" si="4"/>
        <v>1912</v>
      </c>
      <c r="F102" s="94" t="s">
        <v>122</v>
      </c>
      <c r="G102" s="106" t="s">
        <v>423</v>
      </c>
      <c r="H102" s="22"/>
      <c r="I102" s="22"/>
      <c r="J102" s="22"/>
      <c r="K102" s="22"/>
      <c r="L102" s="22"/>
      <c r="M102" s="22"/>
      <c r="N102" s="22"/>
      <c r="O102" s="22"/>
    </row>
    <row r="103" spans="1:15" s="66" customFormat="1" x14ac:dyDescent="0.3">
      <c r="A103" s="17">
        <v>1204</v>
      </c>
      <c r="B103" s="18">
        <v>9789811622274</v>
      </c>
      <c r="C103" s="29" t="s">
        <v>121</v>
      </c>
      <c r="D103" s="20">
        <v>6120</v>
      </c>
      <c r="E103" s="74">
        <f t="shared" si="4"/>
        <v>4896</v>
      </c>
      <c r="F103" s="95" t="s">
        <v>122</v>
      </c>
      <c r="G103" s="106" t="s">
        <v>424</v>
      </c>
    </row>
    <row r="104" spans="1:15" s="22" customFormat="1" x14ac:dyDescent="0.3">
      <c r="A104" s="17">
        <v>1205</v>
      </c>
      <c r="B104" s="26">
        <v>9780367538101</v>
      </c>
      <c r="C104" s="27" t="s">
        <v>810</v>
      </c>
      <c r="D104" s="28">
        <v>4370</v>
      </c>
      <c r="E104" s="74">
        <f t="shared" si="4"/>
        <v>3496</v>
      </c>
      <c r="F104" s="94"/>
      <c r="G104" s="106" t="s">
        <v>811</v>
      </c>
    </row>
    <row r="105" spans="1:15" s="22" customFormat="1" x14ac:dyDescent="0.3">
      <c r="A105" s="17">
        <v>1206</v>
      </c>
      <c r="B105" s="18">
        <v>9789811960239</v>
      </c>
      <c r="C105" s="67" t="s">
        <v>163</v>
      </c>
      <c r="D105" s="20">
        <v>2680</v>
      </c>
      <c r="E105" s="21">
        <f t="shared" si="4"/>
        <v>2144</v>
      </c>
      <c r="F105" s="94" t="s">
        <v>122</v>
      </c>
      <c r="G105" s="120" t="str">
        <f>HYPERLINK("https://www.springer.com/gp/book/978-981-19-6023-9","https://www.springer.com/gp/book/978-981-19-6023-9")</f>
        <v>https://www.springer.com/gp/book/978-981-19-6023-9</v>
      </c>
    </row>
    <row r="106" spans="1:15" s="22" customFormat="1" x14ac:dyDescent="0.3">
      <c r="A106" s="17">
        <v>1207</v>
      </c>
      <c r="B106" s="18">
        <v>9783031172687</v>
      </c>
      <c r="C106" s="67" t="s">
        <v>211</v>
      </c>
      <c r="D106" s="51">
        <v>4270</v>
      </c>
      <c r="E106" s="21">
        <f t="shared" si="4"/>
        <v>3416</v>
      </c>
      <c r="F106" s="94" t="s">
        <v>122</v>
      </c>
      <c r="G106" s="120" t="s">
        <v>563</v>
      </c>
    </row>
    <row r="107" spans="1:15" s="22" customFormat="1" x14ac:dyDescent="0.3">
      <c r="A107" s="17">
        <v>1208</v>
      </c>
      <c r="B107" s="81" t="s">
        <v>212</v>
      </c>
      <c r="C107" s="29" t="s">
        <v>213</v>
      </c>
      <c r="D107" s="51">
        <v>2150</v>
      </c>
      <c r="E107" s="21">
        <f t="shared" si="4"/>
        <v>1720</v>
      </c>
      <c r="F107" s="94" t="s">
        <v>122</v>
      </c>
      <c r="G107" s="120" t="s">
        <v>564</v>
      </c>
    </row>
    <row r="108" spans="1:15" s="22" customFormat="1" x14ac:dyDescent="0.3">
      <c r="A108" s="17">
        <v>1209</v>
      </c>
      <c r="B108" s="18">
        <v>9789811689017</v>
      </c>
      <c r="C108" s="67" t="s">
        <v>164</v>
      </c>
      <c r="D108" s="47">
        <v>4000</v>
      </c>
      <c r="E108" s="21">
        <f t="shared" si="4"/>
        <v>3200</v>
      </c>
      <c r="F108" s="94" t="s">
        <v>122</v>
      </c>
      <c r="G108" s="120" t="str">
        <f>HYPERLINK("https://www.springer.com/gp/book/978-981-16-8901-7","https://www.springer.com/gp/book/978-981-16-8901-7")</f>
        <v>https://www.springer.com/gp/book/978-981-16-8901-7</v>
      </c>
    </row>
    <row r="109" spans="1:15" s="22" customFormat="1" x14ac:dyDescent="0.3">
      <c r="A109" s="17">
        <v>1210</v>
      </c>
      <c r="B109" s="18">
        <v>9780128191071</v>
      </c>
      <c r="C109" s="29" t="s">
        <v>578</v>
      </c>
      <c r="D109" s="20">
        <v>3600</v>
      </c>
      <c r="E109" s="74">
        <f t="shared" si="4"/>
        <v>2880</v>
      </c>
      <c r="F109" s="94"/>
      <c r="G109" s="106" t="s">
        <v>579</v>
      </c>
    </row>
    <row r="110" spans="1:15" s="22" customFormat="1" x14ac:dyDescent="0.3">
      <c r="A110" s="17">
        <v>1211</v>
      </c>
      <c r="B110" s="18">
        <v>9781032115504</v>
      </c>
      <c r="C110" s="29" t="s">
        <v>590</v>
      </c>
      <c r="D110" s="20">
        <v>2170</v>
      </c>
      <c r="E110" s="74">
        <f t="shared" si="4"/>
        <v>1736</v>
      </c>
      <c r="F110" s="94"/>
      <c r="G110" s="106" t="s">
        <v>591</v>
      </c>
    </row>
    <row r="111" spans="1:15" s="22" customFormat="1" x14ac:dyDescent="0.3">
      <c r="A111" s="17">
        <v>1212</v>
      </c>
      <c r="B111" s="18">
        <v>9789811625183</v>
      </c>
      <c r="C111" s="67" t="s">
        <v>155</v>
      </c>
      <c r="D111" s="20">
        <v>4260</v>
      </c>
      <c r="E111" s="74">
        <f t="shared" si="4"/>
        <v>3408</v>
      </c>
      <c r="F111" s="94" t="s">
        <v>122</v>
      </c>
      <c r="G111" s="120" t="str">
        <f>HYPERLINK("https://www.springer.com/gp/book/978-981-16-2518-3","https://www.springer.com/gp/book/978-981-16-2518-3")</f>
        <v>https://www.springer.com/gp/book/978-981-16-2518-3</v>
      </c>
    </row>
    <row r="112" spans="1:15" s="22" customFormat="1" x14ac:dyDescent="0.3">
      <c r="A112" s="17">
        <v>1213</v>
      </c>
      <c r="B112" s="18">
        <v>9781032293387</v>
      </c>
      <c r="C112" s="55" t="s">
        <v>59</v>
      </c>
      <c r="D112" s="20">
        <v>4680</v>
      </c>
      <c r="E112" s="74">
        <f t="shared" si="4"/>
        <v>3744</v>
      </c>
      <c r="F112" s="95"/>
      <c r="G112" s="106" t="s">
        <v>62</v>
      </c>
      <c r="H112" s="66"/>
      <c r="I112" s="66"/>
      <c r="J112" s="66"/>
      <c r="K112" s="66"/>
      <c r="L112" s="66"/>
      <c r="M112" s="66"/>
      <c r="N112" s="66"/>
      <c r="O112" s="66"/>
    </row>
    <row r="113" spans="1:15" s="22" customFormat="1" x14ac:dyDescent="0.3">
      <c r="A113" s="17">
        <v>1214</v>
      </c>
      <c r="B113" s="83">
        <v>9780443191800</v>
      </c>
      <c r="C113" s="118" t="s">
        <v>426</v>
      </c>
      <c r="D113" s="28">
        <v>5610</v>
      </c>
      <c r="E113" s="21">
        <f t="shared" si="4"/>
        <v>4488</v>
      </c>
      <c r="F113" s="94" t="s">
        <v>122</v>
      </c>
      <c r="G113" s="123" t="str">
        <f>HYPERLINK("https://virtuale.elsevier.com/product.jsp?isbn=9780443191800","https://virtuale.elsevier.com/product.jsp?isbn=9780443191800")</f>
        <v>https://virtuale.elsevier.com/product.jsp?isbn=9780443191800</v>
      </c>
    </row>
    <row r="114" spans="1:15" s="22" customFormat="1" x14ac:dyDescent="0.3">
      <c r="A114" s="17">
        <v>1215</v>
      </c>
      <c r="B114" s="83">
        <v>9780323999083</v>
      </c>
      <c r="C114" s="118" t="s">
        <v>427</v>
      </c>
      <c r="D114" s="28">
        <v>5610</v>
      </c>
      <c r="E114" s="21">
        <f t="shared" si="4"/>
        <v>4488</v>
      </c>
      <c r="F114" s="94" t="s">
        <v>122</v>
      </c>
      <c r="G114" s="123" t="str">
        <f>HYPERLINK("https://virtuale.elsevier.com/product.jsp?isbn=9780323999083","https://virtuale.elsevier.com/product.jsp?isbn=9780323999083")</f>
        <v>https://virtuale.elsevier.com/product.jsp?isbn=9780323999083</v>
      </c>
    </row>
    <row r="115" spans="1:15" s="22" customFormat="1" x14ac:dyDescent="0.3">
      <c r="A115" s="17">
        <v>1216</v>
      </c>
      <c r="B115" s="83">
        <v>9780323918749</v>
      </c>
      <c r="C115" s="118" t="s">
        <v>425</v>
      </c>
      <c r="D115" s="28">
        <v>5610</v>
      </c>
      <c r="E115" s="21">
        <f t="shared" si="4"/>
        <v>4488</v>
      </c>
      <c r="F115" s="94" t="s">
        <v>122</v>
      </c>
      <c r="G115" s="123" t="str">
        <f>HYPERLINK("https://virtuale.elsevier.com/product.jsp?isbn=9780323918749","https://virtuale.elsevier.com/product.jsp?isbn=9780323918749")</f>
        <v>https://virtuale.elsevier.com/product.jsp?isbn=9780323918749</v>
      </c>
    </row>
    <row r="116" spans="1:15" s="22" customFormat="1" x14ac:dyDescent="0.3">
      <c r="A116" s="17">
        <v>1217</v>
      </c>
      <c r="B116" s="26">
        <v>9781032287904</v>
      </c>
      <c r="C116" s="27" t="s">
        <v>582</v>
      </c>
      <c r="D116" s="28">
        <v>2360</v>
      </c>
      <c r="E116" s="74">
        <f t="shared" si="4"/>
        <v>1888</v>
      </c>
      <c r="F116" s="94"/>
      <c r="G116" s="106" t="s">
        <v>583</v>
      </c>
    </row>
    <row r="117" spans="1:15" s="22" customFormat="1" x14ac:dyDescent="0.3">
      <c r="A117" s="17">
        <v>1218</v>
      </c>
      <c r="B117" s="18">
        <v>9788770226950</v>
      </c>
      <c r="C117" s="29" t="s">
        <v>596</v>
      </c>
      <c r="D117" s="20">
        <v>3130</v>
      </c>
      <c r="E117" s="74">
        <f t="shared" si="4"/>
        <v>2504</v>
      </c>
      <c r="F117" s="94"/>
      <c r="G117" s="106" t="s">
        <v>597</v>
      </c>
    </row>
    <row r="118" spans="1:15" s="22" customFormat="1" x14ac:dyDescent="0.3">
      <c r="A118" s="17">
        <v>1219</v>
      </c>
      <c r="B118" s="18">
        <v>9781316517512</v>
      </c>
      <c r="C118" s="29" t="s">
        <v>341</v>
      </c>
      <c r="D118" s="20">
        <v>2820</v>
      </c>
      <c r="E118" s="74">
        <f t="shared" si="4"/>
        <v>2256</v>
      </c>
      <c r="F118" s="94"/>
      <c r="G118" s="106" t="s">
        <v>340</v>
      </c>
    </row>
    <row r="119" spans="1:15" s="22" customFormat="1" x14ac:dyDescent="0.3">
      <c r="A119" s="17">
        <v>1220</v>
      </c>
      <c r="B119" s="52">
        <v>9781800622326</v>
      </c>
      <c r="C119" s="67" t="s">
        <v>1061</v>
      </c>
      <c r="D119" s="54">
        <v>3750</v>
      </c>
      <c r="E119" s="130">
        <f t="shared" si="4"/>
        <v>3000</v>
      </c>
      <c r="F119" s="95"/>
      <c r="G119" s="106" t="s">
        <v>1067</v>
      </c>
      <c r="H119" s="66"/>
      <c r="I119" s="66"/>
      <c r="J119" s="66"/>
      <c r="K119" s="66"/>
      <c r="L119" s="66"/>
      <c r="M119" s="66"/>
      <c r="N119" s="66"/>
      <c r="O119" s="66"/>
    </row>
    <row r="120" spans="1:15" s="22" customFormat="1" x14ac:dyDescent="0.3">
      <c r="A120" s="17">
        <v>1221</v>
      </c>
      <c r="B120" s="18">
        <v>9780323961295</v>
      </c>
      <c r="C120" s="29" t="s">
        <v>594</v>
      </c>
      <c r="D120" s="20">
        <v>3600</v>
      </c>
      <c r="E120" s="74">
        <f t="shared" si="4"/>
        <v>2880</v>
      </c>
      <c r="F120" s="94"/>
      <c r="G120" s="106" t="s">
        <v>595</v>
      </c>
    </row>
    <row r="121" spans="1:15" s="22" customFormat="1" x14ac:dyDescent="0.3">
      <c r="A121" s="17">
        <v>1222</v>
      </c>
      <c r="B121" s="81" t="s">
        <v>153</v>
      </c>
      <c r="C121" s="29" t="s">
        <v>156</v>
      </c>
      <c r="D121" s="47">
        <v>6230</v>
      </c>
      <c r="E121" s="74">
        <f t="shared" si="4"/>
        <v>4984</v>
      </c>
      <c r="F121" s="94" t="s">
        <v>122</v>
      </c>
      <c r="G121" s="120" t="str">
        <f>HYPERLINK("https://www.worldscientific.com/worldscibooks/10.1142/13299","https://www.worldscientific.com/worldscibooks/10.1142/13299")</f>
        <v>https://www.worldscientific.com/worldscibooks/10.1142/13299</v>
      </c>
    </row>
    <row r="122" spans="1:15" s="22" customFormat="1" x14ac:dyDescent="0.3">
      <c r="A122" s="17">
        <v>1223</v>
      </c>
      <c r="B122" s="18">
        <v>9783030929510</v>
      </c>
      <c r="C122" s="67" t="s">
        <v>157</v>
      </c>
      <c r="D122" s="20">
        <v>3740</v>
      </c>
      <c r="E122" s="74">
        <f t="shared" si="4"/>
        <v>2992</v>
      </c>
      <c r="F122" s="94" t="s">
        <v>122</v>
      </c>
      <c r="G122" s="120" t="str">
        <f>HYPERLINK("https://www.springer.com/gp/book/978-3-030-92951-0","https://www.springer.com/gp/book/978-3-030-92951-0")</f>
        <v>https://www.springer.com/gp/book/978-3-030-92951-0</v>
      </c>
    </row>
    <row r="123" spans="1:15" s="22" customFormat="1" x14ac:dyDescent="0.3">
      <c r="A123" s="17">
        <v>1224</v>
      </c>
      <c r="B123" s="26">
        <v>9781032367118</v>
      </c>
      <c r="C123" s="65" t="s">
        <v>584</v>
      </c>
      <c r="D123" s="28">
        <v>2820</v>
      </c>
      <c r="E123" s="74">
        <f t="shared" si="4"/>
        <v>2256</v>
      </c>
      <c r="F123" s="94"/>
      <c r="G123" s="106" t="s">
        <v>585</v>
      </c>
    </row>
    <row r="124" spans="1:15" s="22" customFormat="1" x14ac:dyDescent="0.3">
      <c r="A124" s="17">
        <v>1225</v>
      </c>
      <c r="B124" s="18">
        <v>9781032288178</v>
      </c>
      <c r="C124" s="55" t="s">
        <v>60</v>
      </c>
      <c r="D124" s="20">
        <v>4680</v>
      </c>
      <c r="E124" s="74">
        <f t="shared" si="4"/>
        <v>3744</v>
      </c>
      <c r="F124" s="95"/>
      <c r="G124" s="106" t="s">
        <v>76</v>
      </c>
      <c r="H124" s="66"/>
      <c r="I124" s="66"/>
      <c r="J124" s="66"/>
      <c r="K124" s="66"/>
      <c r="L124" s="66"/>
      <c r="M124" s="66"/>
      <c r="N124" s="66"/>
      <c r="O124" s="66"/>
    </row>
    <row r="125" spans="1:15" s="22" customFormat="1" x14ac:dyDescent="0.3">
      <c r="A125" s="17">
        <v>1226</v>
      </c>
      <c r="B125" s="18">
        <v>9780323882187</v>
      </c>
      <c r="C125" s="29" t="s">
        <v>580</v>
      </c>
      <c r="D125" s="20">
        <v>2420</v>
      </c>
      <c r="E125" s="74">
        <f t="shared" si="4"/>
        <v>1936</v>
      </c>
      <c r="F125" s="94"/>
      <c r="G125" s="106" t="s">
        <v>581</v>
      </c>
    </row>
    <row r="126" spans="1:15" s="22" customFormat="1" x14ac:dyDescent="0.3">
      <c r="A126" s="17">
        <v>1227</v>
      </c>
      <c r="B126" s="18">
        <v>9789811671548</v>
      </c>
      <c r="C126" s="67" t="s">
        <v>158</v>
      </c>
      <c r="D126" s="20">
        <v>5850</v>
      </c>
      <c r="E126" s="74">
        <f t="shared" si="4"/>
        <v>4680</v>
      </c>
      <c r="F126" s="94" t="s">
        <v>122</v>
      </c>
      <c r="G126" s="120" t="str">
        <f>HYPERLINK("https://www.springer.com/gp/book/978-981-16-7154-8","https://www.springer.com/gp/book/978-981-16-7154-8")</f>
        <v>https://www.springer.com/gp/book/978-981-16-7154-8</v>
      </c>
    </row>
    <row r="127" spans="1:15" s="22" customFormat="1" x14ac:dyDescent="0.3">
      <c r="A127" s="17">
        <v>1228</v>
      </c>
      <c r="B127" s="18">
        <v>9789811258916</v>
      </c>
      <c r="C127" s="55" t="s">
        <v>58</v>
      </c>
      <c r="D127" s="28">
        <v>2510</v>
      </c>
      <c r="E127" s="74">
        <f t="shared" si="4"/>
        <v>2008</v>
      </c>
      <c r="F127" s="95"/>
      <c r="G127" s="106" t="s">
        <v>61</v>
      </c>
      <c r="H127" s="66"/>
      <c r="I127" s="66"/>
      <c r="J127" s="66"/>
      <c r="K127" s="66"/>
      <c r="L127" s="66"/>
      <c r="M127" s="66"/>
      <c r="N127" s="66"/>
      <c r="O127" s="66"/>
    </row>
    <row r="128" spans="1:15" s="22" customFormat="1" x14ac:dyDescent="0.3">
      <c r="A128" s="17">
        <v>1229</v>
      </c>
      <c r="B128" s="78">
        <v>9781032385150</v>
      </c>
      <c r="C128" s="80" t="s">
        <v>337</v>
      </c>
      <c r="D128" s="79">
        <v>2600</v>
      </c>
      <c r="E128" s="74">
        <f t="shared" si="4"/>
        <v>2080</v>
      </c>
      <c r="F128" s="94"/>
      <c r="G128" s="106" t="s">
        <v>338</v>
      </c>
    </row>
    <row r="129" spans="1:15" s="22" customFormat="1" x14ac:dyDescent="0.3">
      <c r="A129" s="17">
        <v>1230</v>
      </c>
      <c r="B129" s="52">
        <v>9783031228049</v>
      </c>
      <c r="C129" s="67" t="s">
        <v>1060</v>
      </c>
      <c r="D129" s="54">
        <v>4820</v>
      </c>
      <c r="E129" s="130">
        <f t="shared" si="4"/>
        <v>3856</v>
      </c>
      <c r="F129" s="95"/>
      <c r="G129" s="106" t="s">
        <v>1066</v>
      </c>
      <c r="H129" s="66"/>
      <c r="I129" s="66"/>
      <c r="J129" s="66"/>
      <c r="K129" s="66"/>
      <c r="L129" s="66"/>
      <c r="M129" s="66"/>
      <c r="N129" s="66"/>
      <c r="O129" s="66"/>
    </row>
    <row r="130" spans="1:15" s="22" customFormat="1" x14ac:dyDescent="0.3">
      <c r="A130" s="17">
        <v>1231</v>
      </c>
      <c r="B130" s="18">
        <v>9780367703004</v>
      </c>
      <c r="C130" s="29" t="s">
        <v>586</v>
      </c>
      <c r="D130" s="20">
        <v>1490</v>
      </c>
      <c r="E130" s="74">
        <f t="shared" si="4"/>
        <v>1192</v>
      </c>
      <c r="F130" s="94"/>
      <c r="G130" s="106" t="s">
        <v>587</v>
      </c>
    </row>
    <row r="131" spans="1:15" s="22" customFormat="1" x14ac:dyDescent="0.3">
      <c r="A131" s="17">
        <v>1232</v>
      </c>
      <c r="B131" s="18">
        <v>9780750340144</v>
      </c>
      <c r="C131" s="29" t="s">
        <v>592</v>
      </c>
      <c r="D131" s="20">
        <v>2360</v>
      </c>
      <c r="E131" s="74">
        <f t="shared" si="4"/>
        <v>1888</v>
      </c>
      <c r="F131" s="94"/>
      <c r="G131" s="106" t="s">
        <v>593</v>
      </c>
    </row>
    <row r="132" spans="1:15" s="22" customFormat="1" x14ac:dyDescent="0.3">
      <c r="A132" s="17">
        <v>1233</v>
      </c>
      <c r="B132" s="81" t="s">
        <v>1036</v>
      </c>
      <c r="C132" s="29" t="s">
        <v>1037</v>
      </c>
      <c r="D132" s="51">
        <v>6200</v>
      </c>
      <c r="E132" s="21">
        <f t="shared" si="4"/>
        <v>4960</v>
      </c>
      <c r="F132" s="94"/>
      <c r="G132" s="120" t="s">
        <v>1038</v>
      </c>
    </row>
    <row r="133" spans="1:15" s="22" customFormat="1" x14ac:dyDescent="0.3">
      <c r="A133" s="17">
        <v>1234</v>
      </c>
      <c r="B133" s="18">
        <v>9781119033691</v>
      </c>
      <c r="C133" s="29" t="s">
        <v>856</v>
      </c>
      <c r="D133" s="20">
        <v>2950</v>
      </c>
      <c r="E133" s="74">
        <f t="shared" si="4"/>
        <v>2360</v>
      </c>
      <c r="F133" s="94"/>
      <c r="G133" s="106" t="s">
        <v>857</v>
      </c>
    </row>
    <row r="134" spans="1:15" s="22" customFormat="1" x14ac:dyDescent="0.3">
      <c r="A134" s="17">
        <v>1235</v>
      </c>
      <c r="B134" s="26">
        <v>9780323998901</v>
      </c>
      <c r="C134" s="27" t="s">
        <v>124</v>
      </c>
      <c r="D134" s="28">
        <v>5140</v>
      </c>
      <c r="E134" s="74">
        <f t="shared" si="4"/>
        <v>4112</v>
      </c>
      <c r="F134" s="94" t="s">
        <v>122</v>
      </c>
      <c r="G134" s="106" t="s">
        <v>428</v>
      </c>
    </row>
    <row r="135" spans="1:15" s="22" customFormat="1" x14ac:dyDescent="0.3">
      <c r="A135" s="17">
        <v>1236</v>
      </c>
      <c r="B135" s="81" t="s">
        <v>1045</v>
      </c>
      <c r="C135" s="29" t="s">
        <v>1046</v>
      </c>
      <c r="D135" s="51">
        <v>5770</v>
      </c>
      <c r="E135" s="21">
        <f t="shared" si="4"/>
        <v>4616</v>
      </c>
      <c r="F135" s="94"/>
      <c r="G135" s="120" t="s">
        <v>1047</v>
      </c>
    </row>
    <row r="136" spans="1:15" s="22" customFormat="1" x14ac:dyDescent="0.3">
      <c r="A136" s="17">
        <v>1237</v>
      </c>
      <c r="B136" s="26">
        <v>9780367640514</v>
      </c>
      <c r="C136" s="27" t="s">
        <v>814</v>
      </c>
      <c r="D136" s="28">
        <v>3600</v>
      </c>
      <c r="E136" s="74">
        <f t="shared" si="4"/>
        <v>2880</v>
      </c>
      <c r="F136" s="94"/>
      <c r="G136" s="106" t="s">
        <v>815</v>
      </c>
    </row>
    <row r="137" spans="1:15" s="22" customFormat="1" x14ac:dyDescent="0.3">
      <c r="A137" s="17">
        <v>1238</v>
      </c>
      <c r="B137" s="18">
        <v>9780128209479</v>
      </c>
      <c r="C137" s="29" t="s">
        <v>588</v>
      </c>
      <c r="D137" s="20">
        <v>3000</v>
      </c>
      <c r="E137" s="74">
        <f t="shared" si="4"/>
        <v>2400</v>
      </c>
      <c r="F137" s="94"/>
      <c r="G137" s="106" t="s">
        <v>589</v>
      </c>
    </row>
    <row r="138" spans="1:15" s="22" customFormat="1" x14ac:dyDescent="0.3">
      <c r="A138" s="17">
        <v>1239</v>
      </c>
      <c r="B138" s="18">
        <v>9789811685804</v>
      </c>
      <c r="C138" s="67" t="s">
        <v>174</v>
      </c>
      <c r="D138" s="20">
        <v>4530</v>
      </c>
      <c r="E138" s="21">
        <f t="shared" si="4"/>
        <v>3624</v>
      </c>
      <c r="F138" s="94" t="s">
        <v>122</v>
      </c>
      <c r="G138" s="120" t="str">
        <f>HYPERLINK("https://www.springer.com/gp/book/978-981-16-8580-4","https://www.springer.com/gp/book/978-981-16-8580-4")</f>
        <v>https://www.springer.com/gp/book/978-981-16-8580-4</v>
      </c>
    </row>
    <row r="139" spans="1:15" s="22" customFormat="1" x14ac:dyDescent="0.3">
      <c r="A139" s="17">
        <v>1240</v>
      </c>
      <c r="B139" s="18">
        <v>9783030835064</v>
      </c>
      <c r="C139" s="29" t="s">
        <v>125</v>
      </c>
      <c r="D139" s="20">
        <v>4000</v>
      </c>
      <c r="E139" s="74">
        <f t="shared" si="4"/>
        <v>3200</v>
      </c>
      <c r="F139" s="94" t="s">
        <v>122</v>
      </c>
      <c r="G139" s="106" t="s">
        <v>429</v>
      </c>
    </row>
    <row r="140" spans="1:15" s="22" customFormat="1" x14ac:dyDescent="0.3">
      <c r="A140" s="17">
        <v>1241</v>
      </c>
      <c r="B140" s="81" t="s">
        <v>600</v>
      </c>
      <c r="C140" s="29" t="s">
        <v>601</v>
      </c>
      <c r="D140" s="20">
        <v>5320</v>
      </c>
      <c r="E140" s="74">
        <f t="shared" si="4"/>
        <v>4256</v>
      </c>
      <c r="F140" s="94"/>
      <c r="G140" s="106" t="s">
        <v>602</v>
      </c>
    </row>
    <row r="141" spans="1:15" s="13" customFormat="1" x14ac:dyDescent="0.2">
      <c r="A141" s="11"/>
      <c r="B141" s="12"/>
      <c r="D141" s="14"/>
      <c r="E141" s="15"/>
      <c r="F141" s="11"/>
    </row>
    <row r="142" spans="1:15" s="23" customFormat="1" x14ac:dyDescent="0.2">
      <c r="A142" s="131" t="s">
        <v>2</v>
      </c>
      <c r="B142" s="131"/>
      <c r="C142" s="131"/>
      <c r="D142" s="131"/>
      <c r="E142" s="131"/>
      <c r="F142" s="16"/>
    </row>
    <row r="143" spans="1:15" s="22" customFormat="1" x14ac:dyDescent="0.3">
      <c r="A143" s="17">
        <v>1301</v>
      </c>
      <c r="B143" s="102" t="s">
        <v>246</v>
      </c>
      <c r="C143" s="107" t="s">
        <v>249</v>
      </c>
      <c r="D143" s="79">
        <v>3130</v>
      </c>
      <c r="E143" s="21">
        <f t="shared" ref="E143:E165" si="5">D143*0.8</f>
        <v>2504</v>
      </c>
      <c r="F143" s="94" t="s">
        <v>122</v>
      </c>
      <c r="G143" s="124" t="str">
        <f>HYPERLINK("https://www.routledge.com/products/9781032372754","https://www.routledge.com/products/9781032372754")</f>
        <v>https://www.routledge.com/products/9781032372754</v>
      </c>
    </row>
    <row r="144" spans="1:15" s="22" customFormat="1" x14ac:dyDescent="0.3">
      <c r="A144" s="17">
        <v>1302</v>
      </c>
      <c r="B144" s="41">
        <v>9781032251738</v>
      </c>
      <c r="C144" s="42" t="s">
        <v>329</v>
      </c>
      <c r="D144" s="43">
        <v>2820</v>
      </c>
      <c r="E144" s="21">
        <f t="shared" si="5"/>
        <v>2256</v>
      </c>
      <c r="F144" s="94"/>
      <c r="G144" s="106" t="s">
        <v>330</v>
      </c>
    </row>
    <row r="145" spans="1:15" s="22" customFormat="1" x14ac:dyDescent="0.3">
      <c r="A145" s="17">
        <v>1303</v>
      </c>
      <c r="B145" s="30">
        <v>9783031195839</v>
      </c>
      <c r="C145" s="31" t="s">
        <v>908</v>
      </c>
      <c r="D145" s="25">
        <v>1480</v>
      </c>
      <c r="E145" s="21">
        <f t="shared" si="5"/>
        <v>1184</v>
      </c>
      <c r="F145" s="94"/>
      <c r="G145" s="106" t="s">
        <v>909</v>
      </c>
    </row>
    <row r="146" spans="1:15" s="22" customFormat="1" x14ac:dyDescent="0.3">
      <c r="A146" s="17">
        <v>1304</v>
      </c>
      <c r="B146" s="41">
        <v>9783031230455</v>
      </c>
      <c r="C146" s="42" t="s">
        <v>613</v>
      </c>
      <c r="D146" s="43">
        <v>2940</v>
      </c>
      <c r="E146" s="21">
        <f t="shared" si="5"/>
        <v>2352</v>
      </c>
      <c r="F146" s="94"/>
      <c r="G146" s="106" t="s">
        <v>614</v>
      </c>
    </row>
    <row r="147" spans="1:15" s="22" customFormat="1" x14ac:dyDescent="0.3">
      <c r="A147" s="17">
        <v>1305</v>
      </c>
      <c r="B147" s="24">
        <v>9781527528642</v>
      </c>
      <c r="C147" s="82" t="s">
        <v>603</v>
      </c>
      <c r="D147" s="25">
        <v>2230</v>
      </c>
      <c r="E147" s="21">
        <f t="shared" si="5"/>
        <v>1784</v>
      </c>
      <c r="F147" s="94"/>
      <c r="G147" s="106" t="s">
        <v>604</v>
      </c>
    </row>
    <row r="148" spans="1:15" s="22" customFormat="1" x14ac:dyDescent="0.3">
      <c r="A148" s="17">
        <v>1306</v>
      </c>
      <c r="B148" s="18">
        <v>9781032164168</v>
      </c>
      <c r="C148" s="68" t="s">
        <v>627</v>
      </c>
      <c r="D148" s="20">
        <v>2820</v>
      </c>
      <c r="E148" s="21">
        <f t="shared" si="5"/>
        <v>2256</v>
      </c>
      <c r="F148" s="94"/>
      <c r="G148" s="106" t="s">
        <v>628</v>
      </c>
    </row>
    <row r="149" spans="1:15" s="22" customFormat="1" x14ac:dyDescent="0.3">
      <c r="A149" s="17">
        <v>1307</v>
      </c>
      <c r="B149" s="78">
        <v>9781119819790</v>
      </c>
      <c r="C149" s="80" t="s">
        <v>625</v>
      </c>
      <c r="D149" s="79">
        <v>3130</v>
      </c>
      <c r="E149" s="21">
        <f t="shared" si="5"/>
        <v>2504</v>
      </c>
      <c r="F149" s="94"/>
      <c r="G149" s="106" t="s">
        <v>626</v>
      </c>
    </row>
    <row r="150" spans="1:15" s="22" customFormat="1" x14ac:dyDescent="0.3">
      <c r="A150" s="17">
        <v>1308</v>
      </c>
      <c r="B150" s="41">
        <v>9783031195877</v>
      </c>
      <c r="C150" s="42" t="s">
        <v>635</v>
      </c>
      <c r="D150" s="43">
        <v>1480</v>
      </c>
      <c r="E150" s="21">
        <f t="shared" si="5"/>
        <v>1184</v>
      </c>
      <c r="F150" s="94"/>
      <c r="G150" s="106" t="s">
        <v>636</v>
      </c>
    </row>
    <row r="151" spans="1:15" s="22" customFormat="1" x14ac:dyDescent="0.3">
      <c r="A151" s="17">
        <v>1309</v>
      </c>
      <c r="B151" s="18">
        <v>9781032347530</v>
      </c>
      <c r="C151" s="55" t="s">
        <v>327</v>
      </c>
      <c r="D151" s="37">
        <v>1270</v>
      </c>
      <c r="E151" s="21">
        <f t="shared" si="5"/>
        <v>1016</v>
      </c>
      <c r="F151" s="94"/>
      <c r="G151" s="106" t="s">
        <v>328</v>
      </c>
    </row>
    <row r="152" spans="1:15" s="22" customFormat="1" x14ac:dyDescent="0.3">
      <c r="A152" s="17">
        <v>1310</v>
      </c>
      <c r="B152" s="102" t="s">
        <v>248</v>
      </c>
      <c r="C152" s="107" t="s">
        <v>253</v>
      </c>
      <c r="D152" s="79">
        <v>4370</v>
      </c>
      <c r="E152" s="21">
        <f t="shared" si="5"/>
        <v>3496</v>
      </c>
      <c r="F152" s="94" t="s">
        <v>122</v>
      </c>
      <c r="G152" s="124" t="str">
        <f>HYPERLINK("https://www.routledge.com/products/9781032071244","https://www.routledge.com/products/9781032071244")</f>
        <v>https://www.routledge.com/products/9781032071244</v>
      </c>
    </row>
    <row r="153" spans="1:15" s="22" customFormat="1" x14ac:dyDescent="0.3">
      <c r="A153" s="17">
        <v>1311</v>
      </c>
      <c r="B153" s="41">
        <v>9781394182312</v>
      </c>
      <c r="C153" s="42" t="s">
        <v>633</v>
      </c>
      <c r="D153" s="43">
        <v>3080</v>
      </c>
      <c r="E153" s="21">
        <f t="shared" si="5"/>
        <v>2464</v>
      </c>
      <c r="F153" s="94"/>
      <c r="G153" s="106" t="s">
        <v>634</v>
      </c>
    </row>
    <row r="154" spans="1:15" s="22" customFormat="1" x14ac:dyDescent="0.3">
      <c r="A154" s="17">
        <v>1312</v>
      </c>
      <c r="B154" s="26">
        <v>9789811651717</v>
      </c>
      <c r="C154" s="27" t="s">
        <v>619</v>
      </c>
      <c r="D154" s="28">
        <v>5330</v>
      </c>
      <c r="E154" s="21">
        <f t="shared" si="5"/>
        <v>4264</v>
      </c>
      <c r="F154" s="94"/>
      <c r="G154" s="106" t="s">
        <v>620</v>
      </c>
    </row>
    <row r="155" spans="1:15" s="22" customFormat="1" x14ac:dyDescent="0.3">
      <c r="A155" s="17">
        <v>1313</v>
      </c>
      <c r="B155" s="102" t="s">
        <v>247</v>
      </c>
      <c r="C155" s="107" t="s">
        <v>250</v>
      </c>
      <c r="D155" s="37">
        <v>3130</v>
      </c>
      <c r="E155" s="21">
        <f t="shared" si="5"/>
        <v>2504</v>
      </c>
      <c r="F155" s="94" t="s">
        <v>122</v>
      </c>
      <c r="G155" s="124" t="str">
        <f>HYPERLINK("https://www.routledge.com/products/9781032372778","https://www.routledge.com/products/9781032372778")</f>
        <v>https://www.routledge.com/products/9781032372778</v>
      </c>
    </row>
    <row r="156" spans="1:15" s="23" customFormat="1" x14ac:dyDescent="0.3">
      <c r="A156" s="17">
        <v>1314</v>
      </c>
      <c r="B156" s="30">
        <v>9781009220811</v>
      </c>
      <c r="C156" s="31" t="s">
        <v>394</v>
      </c>
      <c r="D156" s="25">
        <v>2360</v>
      </c>
      <c r="E156" s="21">
        <f t="shared" si="5"/>
        <v>1888</v>
      </c>
      <c r="F156" s="94"/>
      <c r="G156" s="106" t="s">
        <v>393</v>
      </c>
      <c r="H156" s="22"/>
      <c r="I156" s="22"/>
      <c r="J156" s="22"/>
      <c r="K156" s="22"/>
      <c r="L156" s="22"/>
      <c r="M156" s="22"/>
      <c r="N156" s="22"/>
      <c r="O156" s="22"/>
    </row>
    <row r="157" spans="1:15" s="22" customFormat="1" x14ac:dyDescent="0.3">
      <c r="A157" s="17">
        <v>1315</v>
      </c>
      <c r="B157" s="18">
        <v>9781032429311</v>
      </c>
      <c r="C157" s="29" t="s">
        <v>331</v>
      </c>
      <c r="D157" s="20">
        <v>2600</v>
      </c>
      <c r="E157" s="21">
        <f t="shared" si="5"/>
        <v>2080</v>
      </c>
      <c r="F157" s="94"/>
      <c r="G157" s="106" t="s">
        <v>332</v>
      </c>
    </row>
    <row r="158" spans="1:15" s="22" customFormat="1" x14ac:dyDescent="0.3">
      <c r="A158" s="17">
        <v>1316</v>
      </c>
      <c r="B158" s="90">
        <v>9789811979811</v>
      </c>
      <c r="C158" s="108" t="s">
        <v>251</v>
      </c>
      <c r="D158" s="20">
        <v>4800</v>
      </c>
      <c r="E158" s="21">
        <f t="shared" si="5"/>
        <v>3840</v>
      </c>
      <c r="F158" s="94" t="s">
        <v>122</v>
      </c>
      <c r="G158" s="120" t="str">
        <f>HYPERLINK("https://www.springer.com/gp/book/978-981-19-7981-1","https://www.springer.com/gp/book/978-981-19-7981-1")</f>
        <v>https://www.springer.com/gp/book/978-981-19-7981-1</v>
      </c>
    </row>
    <row r="159" spans="1:15" s="22" customFormat="1" x14ac:dyDescent="0.3">
      <c r="A159" s="17">
        <v>1317</v>
      </c>
      <c r="B159" s="78">
        <v>9783031265136</v>
      </c>
      <c r="C159" s="80" t="s">
        <v>605</v>
      </c>
      <c r="D159" s="79">
        <v>2020</v>
      </c>
      <c r="E159" s="21">
        <f t="shared" si="5"/>
        <v>1616</v>
      </c>
      <c r="F159" s="94"/>
      <c r="G159" s="106" t="s">
        <v>606</v>
      </c>
    </row>
    <row r="160" spans="1:15" s="22" customFormat="1" x14ac:dyDescent="0.3">
      <c r="A160" s="17">
        <v>1318</v>
      </c>
      <c r="B160" s="18">
        <v>9789819908264</v>
      </c>
      <c r="C160" s="55" t="s">
        <v>621</v>
      </c>
      <c r="D160" s="40">
        <v>3740</v>
      </c>
      <c r="E160" s="21">
        <f t="shared" si="5"/>
        <v>2992</v>
      </c>
      <c r="F160" s="94"/>
      <c r="G160" s="106" t="s">
        <v>622</v>
      </c>
    </row>
    <row r="161" spans="1:15" s="22" customFormat="1" x14ac:dyDescent="0.3">
      <c r="A161" s="17">
        <v>1319</v>
      </c>
      <c r="B161" s="90">
        <v>9789811980893</v>
      </c>
      <c r="C161" s="108" t="s">
        <v>252</v>
      </c>
      <c r="D161" s="28">
        <v>3740</v>
      </c>
      <c r="E161" s="21">
        <f t="shared" si="5"/>
        <v>2992</v>
      </c>
      <c r="F161" s="94" t="s">
        <v>122</v>
      </c>
      <c r="G161" s="120" t="str">
        <f>HYPERLINK("https://www.springer.com/gp/book/978-981-19-8089-3","https://www.springer.com/gp/book/978-981-19-8089-3")</f>
        <v>https://www.springer.com/gp/book/978-981-19-8089-3</v>
      </c>
    </row>
    <row r="162" spans="1:15" s="22" customFormat="1" x14ac:dyDescent="0.3">
      <c r="A162" s="17">
        <v>1320</v>
      </c>
      <c r="B162" s="35">
        <v>9789819929160</v>
      </c>
      <c r="C162" s="36" t="s">
        <v>607</v>
      </c>
      <c r="D162" s="37">
        <v>2280</v>
      </c>
      <c r="E162" s="21">
        <f t="shared" si="5"/>
        <v>1824</v>
      </c>
      <c r="F162" s="94"/>
      <c r="G162" s="106" t="s">
        <v>608</v>
      </c>
    </row>
    <row r="163" spans="1:15" s="22" customFormat="1" x14ac:dyDescent="0.3">
      <c r="A163" s="17">
        <v>1321</v>
      </c>
      <c r="B163" s="18">
        <v>9781032359229</v>
      </c>
      <c r="C163" s="29" t="s">
        <v>623</v>
      </c>
      <c r="D163" s="20">
        <v>3130</v>
      </c>
      <c r="E163" s="21">
        <f t="shared" si="5"/>
        <v>2504</v>
      </c>
      <c r="F163" s="94"/>
      <c r="G163" s="106" t="s">
        <v>624</v>
      </c>
    </row>
    <row r="164" spans="1:15" s="22" customFormat="1" x14ac:dyDescent="0.3">
      <c r="A164" s="17">
        <v>1322</v>
      </c>
      <c r="B164" s="18">
        <v>9780323917728</v>
      </c>
      <c r="C164" s="55" t="s">
        <v>323</v>
      </c>
      <c r="D164" s="43">
        <v>3970</v>
      </c>
      <c r="E164" s="21">
        <f t="shared" si="5"/>
        <v>3176</v>
      </c>
      <c r="F164" s="94"/>
      <c r="G164" s="106" t="s">
        <v>324</v>
      </c>
    </row>
    <row r="165" spans="1:15" s="22" customFormat="1" x14ac:dyDescent="0.3">
      <c r="A165" s="17">
        <v>1323</v>
      </c>
      <c r="B165" s="18">
        <v>9781032392974</v>
      </c>
      <c r="C165" s="29" t="s">
        <v>609</v>
      </c>
      <c r="D165" s="20">
        <v>2820</v>
      </c>
      <c r="E165" s="21">
        <f t="shared" si="5"/>
        <v>2256</v>
      </c>
      <c r="F165" s="16"/>
      <c r="G165" s="122" t="s">
        <v>610</v>
      </c>
      <c r="H165" s="23"/>
      <c r="I165" s="23"/>
      <c r="J165" s="23"/>
      <c r="K165" s="23"/>
      <c r="L165" s="23"/>
      <c r="M165" s="23"/>
      <c r="N165" s="23"/>
      <c r="O165" s="23"/>
    </row>
    <row r="166" spans="1:15" s="13" customFormat="1" x14ac:dyDescent="0.2">
      <c r="A166" s="11"/>
      <c r="B166" s="12"/>
      <c r="D166" s="14"/>
      <c r="E166" s="15"/>
      <c r="F166" s="11"/>
    </row>
    <row r="167" spans="1:15" s="23" customFormat="1" x14ac:dyDescent="0.2">
      <c r="A167" s="131" t="s">
        <v>3</v>
      </c>
      <c r="B167" s="131"/>
      <c r="C167" s="131"/>
      <c r="D167" s="131"/>
      <c r="E167" s="131"/>
      <c r="F167" s="16"/>
    </row>
    <row r="168" spans="1:15" s="22" customFormat="1" x14ac:dyDescent="0.3">
      <c r="A168" s="17">
        <v>1401</v>
      </c>
      <c r="B168" s="99">
        <v>9781009073783</v>
      </c>
      <c r="C168" s="109" t="s">
        <v>132</v>
      </c>
      <c r="D168" s="28">
        <v>960</v>
      </c>
      <c r="E168" s="21">
        <f t="shared" ref="E168:E209" si="6">D168*0.8</f>
        <v>768</v>
      </c>
      <c r="F168" s="94" t="s">
        <v>122</v>
      </c>
      <c r="G168" s="106" t="s">
        <v>339</v>
      </c>
    </row>
    <row r="169" spans="1:15" s="22" customFormat="1" x14ac:dyDescent="0.3">
      <c r="A169" s="17">
        <v>1402</v>
      </c>
      <c r="B169" s="26">
        <v>9783031297120</v>
      </c>
      <c r="C169" s="65" t="s">
        <v>631</v>
      </c>
      <c r="D169" s="28">
        <v>4000</v>
      </c>
      <c r="E169" s="21">
        <f t="shared" si="6"/>
        <v>3200</v>
      </c>
      <c r="F169" s="94"/>
      <c r="G169" s="106" t="s">
        <v>632</v>
      </c>
    </row>
    <row r="170" spans="1:15" s="22" customFormat="1" x14ac:dyDescent="0.3">
      <c r="A170" s="17">
        <v>1403</v>
      </c>
      <c r="B170" s="26">
        <v>9783110787597</v>
      </c>
      <c r="C170" s="65" t="s">
        <v>679</v>
      </c>
      <c r="D170" s="28">
        <v>1480</v>
      </c>
      <c r="E170" s="21">
        <f t="shared" si="6"/>
        <v>1184</v>
      </c>
      <c r="F170" s="94"/>
      <c r="G170" s="106" t="s">
        <v>680</v>
      </c>
    </row>
    <row r="171" spans="1:15" s="22" customFormat="1" x14ac:dyDescent="0.3">
      <c r="A171" s="17">
        <v>1404</v>
      </c>
      <c r="B171" s="26">
        <v>9783031221699</v>
      </c>
      <c r="C171" s="27" t="s">
        <v>707</v>
      </c>
      <c r="D171" s="28">
        <v>2940</v>
      </c>
      <c r="E171" s="21">
        <f t="shared" si="6"/>
        <v>2352</v>
      </c>
      <c r="F171" s="94"/>
      <c r="G171" s="106" t="s">
        <v>708</v>
      </c>
    </row>
    <row r="172" spans="1:15" s="22" customFormat="1" x14ac:dyDescent="0.3">
      <c r="A172" s="17">
        <v>1405</v>
      </c>
      <c r="B172" s="18">
        <v>9789811265662</v>
      </c>
      <c r="C172" s="55" t="s">
        <v>63</v>
      </c>
      <c r="D172" s="37">
        <v>4060</v>
      </c>
      <c r="E172" s="21">
        <f t="shared" si="6"/>
        <v>3248</v>
      </c>
      <c r="F172" s="94"/>
      <c r="G172" s="106" t="s">
        <v>70</v>
      </c>
    </row>
    <row r="173" spans="1:15" s="22" customFormat="1" x14ac:dyDescent="0.3">
      <c r="A173" s="17">
        <v>1406</v>
      </c>
      <c r="B173" s="18">
        <v>9783031268953</v>
      </c>
      <c r="C173" s="29" t="s">
        <v>709</v>
      </c>
      <c r="D173" s="20">
        <v>2680</v>
      </c>
      <c r="E173" s="21">
        <f t="shared" si="6"/>
        <v>2144</v>
      </c>
      <c r="F173" s="94"/>
      <c r="G173" s="106" t="s">
        <v>710</v>
      </c>
    </row>
    <row r="174" spans="1:15" s="22" customFormat="1" x14ac:dyDescent="0.3">
      <c r="A174" s="17">
        <v>1407</v>
      </c>
      <c r="B174" s="26">
        <v>9781032152967</v>
      </c>
      <c r="C174" s="27" t="s">
        <v>683</v>
      </c>
      <c r="D174" s="28">
        <v>1360</v>
      </c>
      <c r="E174" s="21">
        <f t="shared" si="6"/>
        <v>1088</v>
      </c>
      <c r="F174" s="94"/>
      <c r="G174" s="106" t="s">
        <v>684</v>
      </c>
    </row>
    <row r="175" spans="1:15" s="22" customFormat="1" x14ac:dyDescent="0.3">
      <c r="A175" s="17">
        <v>1408</v>
      </c>
      <c r="B175" s="18">
        <v>9781032324371</v>
      </c>
      <c r="C175" s="55" t="s">
        <v>66</v>
      </c>
      <c r="D175" s="28">
        <v>1430</v>
      </c>
      <c r="E175" s="21">
        <f t="shared" si="6"/>
        <v>1144</v>
      </c>
      <c r="F175" s="94"/>
      <c r="G175" s="106" t="s">
        <v>73</v>
      </c>
    </row>
    <row r="176" spans="1:15" s="22" customFormat="1" x14ac:dyDescent="0.3">
      <c r="A176" s="17">
        <v>1409</v>
      </c>
      <c r="B176" s="18">
        <v>9783031348426</v>
      </c>
      <c r="C176" s="55" t="s">
        <v>957</v>
      </c>
      <c r="D176" s="28">
        <v>4270</v>
      </c>
      <c r="E176" s="21">
        <f t="shared" si="6"/>
        <v>3416</v>
      </c>
      <c r="F176" s="94"/>
      <c r="G176" s="106" t="s">
        <v>958</v>
      </c>
    </row>
    <row r="177" spans="1:7" s="22" customFormat="1" x14ac:dyDescent="0.3">
      <c r="A177" s="17">
        <v>1410</v>
      </c>
      <c r="B177" s="18">
        <v>9781009098502</v>
      </c>
      <c r="C177" s="55" t="s">
        <v>64</v>
      </c>
      <c r="D177" s="43">
        <v>1890</v>
      </c>
      <c r="E177" s="21">
        <f t="shared" si="6"/>
        <v>1512</v>
      </c>
      <c r="F177" s="94"/>
      <c r="G177" s="106" t="s">
        <v>71</v>
      </c>
    </row>
    <row r="178" spans="1:7" s="22" customFormat="1" x14ac:dyDescent="0.3">
      <c r="A178" s="17">
        <v>1411</v>
      </c>
      <c r="B178" s="18">
        <v>9781032384092</v>
      </c>
      <c r="C178" s="55" t="s">
        <v>69</v>
      </c>
      <c r="D178" s="79">
        <v>1360</v>
      </c>
      <c r="E178" s="21">
        <f t="shared" si="6"/>
        <v>1088</v>
      </c>
      <c r="F178" s="94"/>
      <c r="G178" s="106" t="s">
        <v>77</v>
      </c>
    </row>
    <row r="179" spans="1:7" s="22" customFormat="1" x14ac:dyDescent="0.3">
      <c r="A179" s="17">
        <v>1412</v>
      </c>
      <c r="B179" s="18">
        <v>9781032231396</v>
      </c>
      <c r="C179" s="55" t="s">
        <v>65</v>
      </c>
      <c r="D179" s="79">
        <v>1670</v>
      </c>
      <c r="E179" s="21">
        <f t="shared" si="6"/>
        <v>1336</v>
      </c>
      <c r="F179" s="94"/>
      <c r="G179" s="106" t="s">
        <v>72</v>
      </c>
    </row>
    <row r="180" spans="1:7" s="22" customFormat="1" x14ac:dyDescent="0.3">
      <c r="A180" s="17">
        <v>1413</v>
      </c>
      <c r="B180" s="26">
        <v>9781484295991</v>
      </c>
      <c r="C180" s="65" t="s">
        <v>693</v>
      </c>
      <c r="D180" s="28">
        <v>1350</v>
      </c>
      <c r="E180" s="21">
        <f t="shared" si="6"/>
        <v>1080</v>
      </c>
      <c r="F180" s="94"/>
      <c r="G180" s="106" t="s">
        <v>694</v>
      </c>
    </row>
    <row r="181" spans="1:7" s="22" customFormat="1" x14ac:dyDescent="0.3">
      <c r="A181" s="17">
        <v>1414</v>
      </c>
      <c r="B181" s="26">
        <v>9783031320439</v>
      </c>
      <c r="C181" s="27" t="s">
        <v>675</v>
      </c>
      <c r="D181" s="28">
        <v>2280</v>
      </c>
      <c r="E181" s="21">
        <f t="shared" si="6"/>
        <v>1824</v>
      </c>
      <c r="F181" s="94"/>
      <c r="G181" s="106" t="s">
        <v>676</v>
      </c>
    </row>
    <row r="182" spans="1:7" s="22" customFormat="1" x14ac:dyDescent="0.3">
      <c r="A182" s="17">
        <v>1415</v>
      </c>
      <c r="B182" s="26">
        <v>9781529620917</v>
      </c>
      <c r="C182" s="27" t="s">
        <v>667</v>
      </c>
      <c r="D182" s="28">
        <v>1430</v>
      </c>
      <c r="E182" s="21">
        <f t="shared" si="6"/>
        <v>1144</v>
      </c>
      <c r="F182" s="94"/>
      <c r="G182" s="106" t="s">
        <v>668</v>
      </c>
    </row>
    <row r="183" spans="1:7" s="22" customFormat="1" x14ac:dyDescent="0.3">
      <c r="A183" s="17">
        <v>1416</v>
      </c>
      <c r="B183" s="18">
        <v>9780367705497</v>
      </c>
      <c r="C183" s="29" t="s">
        <v>617</v>
      </c>
      <c r="D183" s="20">
        <v>1050</v>
      </c>
      <c r="E183" s="21">
        <f t="shared" si="6"/>
        <v>840</v>
      </c>
      <c r="F183" s="94"/>
      <c r="G183" s="106" t="s">
        <v>618</v>
      </c>
    </row>
    <row r="184" spans="1:7" s="22" customFormat="1" x14ac:dyDescent="0.3">
      <c r="A184" s="17">
        <v>1417</v>
      </c>
      <c r="B184" s="18">
        <v>9781032252360</v>
      </c>
      <c r="C184" s="55" t="s">
        <v>67</v>
      </c>
      <c r="D184" s="20">
        <v>1360</v>
      </c>
      <c r="E184" s="21">
        <f t="shared" si="6"/>
        <v>1088</v>
      </c>
      <c r="F184" s="94"/>
      <c r="G184" s="106" t="s">
        <v>74</v>
      </c>
    </row>
    <row r="185" spans="1:7" s="22" customFormat="1" x14ac:dyDescent="0.3">
      <c r="A185" s="17">
        <v>1418</v>
      </c>
      <c r="B185" s="99">
        <v>9783031295720</v>
      </c>
      <c r="C185" s="110" t="s">
        <v>148</v>
      </c>
      <c r="D185" s="28">
        <v>1750</v>
      </c>
      <c r="E185" s="21">
        <f t="shared" si="6"/>
        <v>1400</v>
      </c>
      <c r="F185" s="94" t="s">
        <v>122</v>
      </c>
      <c r="G185" s="120" t="s">
        <v>150</v>
      </c>
    </row>
    <row r="186" spans="1:7" s="22" customFormat="1" x14ac:dyDescent="0.3">
      <c r="A186" s="17">
        <v>1419</v>
      </c>
      <c r="B186" s="99">
        <v>9789811984594</v>
      </c>
      <c r="C186" s="110" t="s">
        <v>149</v>
      </c>
      <c r="D186" s="28">
        <v>3740</v>
      </c>
      <c r="E186" s="21">
        <f t="shared" si="6"/>
        <v>2992</v>
      </c>
      <c r="F186" s="94" t="s">
        <v>122</v>
      </c>
      <c r="G186" s="120" t="s">
        <v>151</v>
      </c>
    </row>
    <row r="187" spans="1:7" s="22" customFormat="1" x14ac:dyDescent="0.3">
      <c r="A187" s="17">
        <v>1420</v>
      </c>
      <c r="B187" s="26">
        <v>9783031268441</v>
      </c>
      <c r="C187" s="27" t="s">
        <v>615</v>
      </c>
      <c r="D187" s="28">
        <v>2020</v>
      </c>
      <c r="E187" s="21">
        <f t="shared" si="6"/>
        <v>1616</v>
      </c>
      <c r="F187" s="94"/>
      <c r="G187" s="106" t="s">
        <v>616</v>
      </c>
    </row>
    <row r="188" spans="1:7" s="22" customFormat="1" x14ac:dyDescent="0.3">
      <c r="A188" s="17">
        <v>1421</v>
      </c>
      <c r="B188" s="26">
        <v>9781484295755</v>
      </c>
      <c r="C188" s="27" t="s">
        <v>671</v>
      </c>
      <c r="D188" s="28">
        <v>1480</v>
      </c>
      <c r="E188" s="21">
        <f t="shared" si="6"/>
        <v>1184</v>
      </c>
      <c r="F188" s="94"/>
      <c r="G188" s="106" t="s">
        <v>672</v>
      </c>
    </row>
    <row r="189" spans="1:7" s="22" customFormat="1" x14ac:dyDescent="0.3">
      <c r="A189" s="17">
        <v>1422</v>
      </c>
      <c r="B189" s="18">
        <v>9783110785166</v>
      </c>
      <c r="C189" s="68" t="s">
        <v>914</v>
      </c>
      <c r="D189" s="20">
        <v>4400</v>
      </c>
      <c r="E189" s="21">
        <f t="shared" si="6"/>
        <v>3520</v>
      </c>
      <c r="F189" s="94"/>
      <c r="G189" s="106" t="s">
        <v>915</v>
      </c>
    </row>
    <row r="190" spans="1:7" s="22" customFormat="1" x14ac:dyDescent="0.3">
      <c r="A190" s="17">
        <v>1423</v>
      </c>
      <c r="B190" s="26">
        <v>9781009216159</v>
      </c>
      <c r="C190" s="65" t="s">
        <v>354</v>
      </c>
      <c r="D190" s="28">
        <v>960</v>
      </c>
      <c r="E190" s="21">
        <f t="shared" si="6"/>
        <v>768</v>
      </c>
      <c r="F190" s="94"/>
      <c r="G190" s="106" t="s">
        <v>355</v>
      </c>
    </row>
    <row r="191" spans="1:7" s="22" customFormat="1" x14ac:dyDescent="0.3">
      <c r="A191" s="17">
        <v>1424</v>
      </c>
      <c r="B191" s="26">
        <v>9781119760467</v>
      </c>
      <c r="C191" s="65" t="s">
        <v>932</v>
      </c>
      <c r="D191" s="28">
        <v>5860</v>
      </c>
      <c r="E191" s="21">
        <f t="shared" si="6"/>
        <v>4688</v>
      </c>
      <c r="F191" s="94"/>
      <c r="G191" s="106" t="s">
        <v>933</v>
      </c>
    </row>
    <row r="192" spans="1:7" s="22" customFormat="1" x14ac:dyDescent="0.3">
      <c r="A192" s="17">
        <v>1425</v>
      </c>
      <c r="B192" s="18">
        <v>9783031310331</v>
      </c>
      <c r="C192" s="68" t="s">
        <v>703</v>
      </c>
      <c r="D192" s="20">
        <v>2020</v>
      </c>
      <c r="E192" s="21">
        <f t="shared" si="6"/>
        <v>1616</v>
      </c>
      <c r="F192" s="94"/>
      <c r="G192" s="106" t="s">
        <v>704</v>
      </c>
    </row>
    <row r="193" spans="1:7" s="22" customFormat="1" x14ac:dyDescent="0.3">
      <c r="A193" s="17">
        <v>1426</v>
      </c>
      <c r="B193" s="26">
        <v>9781108484336</v>
      </c>
      <c r="C193" s="27" t="s">
        <v>356</v>
      </c>
      <c r="D193" s="28">
        <v>2200</v>
      </c>
      <c r="E193" s="21">
        <f t="shared" si="6"/>
        <v>1760</v>
      </c>
      <c r="F193" s="94"/>
      <c r="G193" s="106" t="s">
        <v>357</v>
      </c>
    </row>
    <row r="194" spans="1:7" s="22" customFormat="1" x14ac:dyDescent="0.3">
      <c r="A194" s="17">
        <v>1427</v>
      </c>
      <c r="B194" s="26">
        <v>9781032328676</v>
      </c>
      <c r="C194" s="65" t="s">
        <v>705</v>
      </c>
      <c r="D194" s="28">
        <v>3130</v>
      </c>
      <c r="E194" s="21">
        <f t="shared" si="6"/>
        <v>2504</v>
      </c>
      <c r="F194" s="94"/>
      <c r="G194" s="106" t="s">
        <v>706</v>
      </c>
    </row>
    <row r="195" spans="1:7" s="22" customFormat="1" x14ac:dyDescent="0.3">
      <c r="A195" s="17">
        <v>1428</v>
      </c>
      <c r="B195" s="26">
        <v>9783031281341</v>
      </c>
      <c r="C195" s="27" t="s">
        <v>681</v>
      </c>
      <c r="D195" s="28">
        <v>1090</v>
      </c>
      <c r="E195" s="21">
        <f t="shared" si="6"/>
        <v>872</v>
      </c>
      <c r="F195" s="94"/>
      <c r="G195" s="106" t="s">
        <v>682</v>
      </c>
    </row>
    <row r="196" spans="1:7" s="22" customFormat="1" x14ac:dyDescent="0.3">
      <c r="A196" s="17">
        <v>1429</v>
      </c>
      <c r="B196" s="26">
        <v>9781009069533</v>
      </c>
      <c r="C196" s="27" t="s">
        <v>360</v>
      </c>
      <c r="D196" s="28">
        <v>1580</v>
      </c>
      <c r="E196" s="21">
        <f t="shared" si="6"/>
        <v>1264</v>
      </c>
      <c r="F196" s="94"/>
      <c r="G196" s="106" t="s">
        <v>361</v>
      </c>
    </row>
    <row r="197" spans="1:7" s="22" customFormat="1" x14ac:dyDescent="0.3">
      <c r="A197" s="17">
        <v>1430</v>
      </c>
      <c r="B197" s="26">
        <v>9781009211918</v>
      </c>
      <c r="C197" s="65" t="s">
        <v>352</v>
      </c>
      <c r="D197" s="28">
        <v>2360</v>
      </c>
      <c r="E197" s="21">
        <f t="shared" si="6"/>
        <v>1888</v>
      </c>
      <c r="F197" s="94"/>
      <c r="G197" s="106" t="s">
        <v>353</v>
      </c>
    </row>
    <row r="198" spans="1:7" s="22" customFormat="1" x14ac:dyDescent="0.3">
      <c r="A198" s="17">
        <v>1431</v>
      </c>
      <c r="B198" s="26">
        <v>9780323898591</v>
      </c>
      <c r="C198" s="65" t="s">
        <v>979</v>
      </c>
      <c r="D198" s="28">
        <v>2510</v>
      </c>
      <c r="E198" s="21">
        <f t="shared" si="6"/>
        <v>2008</v>
      </c>
      <c r="F198" s="94"/>
      <c r="G198" s="106" t="s">
        <v>980</v>
      </c>
    </row>
    <row r="199" spans="1:7" s="22" customFormat="1" x14ac:dyDescent="0.3">
      <c r="A199" s="17">
        <v>1432</v>
      </c>
      <c r="B199" s="18">
        <v>9781009098380</v>
      </c>
      <c r="C199" s="55" t="s">
        <v>345</v>
      </c>
      <c r="D199" s="37">
        <v>1430</v>
      </c>
      <c r="E199" s="21">
        <f t="shared" si="6"/>
        <v>1144</v>
      </c>
      <c r="F199" s="94"/>
      <c r="G199" s="106" t="s">
        <v>344</v>
      </c>
    </row>
    <row r="200" spans="1:7" s="22" customFormat="1" x14ac:dyDescent="0.3">
      <c r="A200" s="17">
        <v>1433</v>
      </c>
      <c r="B200" s="26">
        <v>9781032424620</v>
      </c>
      <c r="C200" s="65" t="s">
        <v>752</v>
      </c>
      <c r="D200" s="28">
        <v>3440</v>
      </c>
      <c r="E200" s="21">
        <f t="shared" si="6"/>
        <v>2752</v>
      </c>
      <c r="F200" s="94"/>
      <c r="G200" s="106" t="s">
        <v>753</v>
      </c>
    </row>
    <row r="201" spans="1:7" s="22" customFormat="1" x14ac:dyDescent="0.3">
      <c r="A201" s="17">
        <v>1434</v>
      </c>
      <c r="B201" s="18">
        <v>9780138062835</v>
      </c>
      <c r="C201" s="68" t="s">
        <v>665</v>
      </c>
      <c r="D201" s="20">
        <v>1640</v>
      </c>
      <c r="E201" s="21">
        <f t="shared" si="6"/>
        <v>1312</v>
      </c>
      <c r="F201" s="94"/>
      <c r="G201" s="106" t="s">
        <v>666</v>
      </c>
    </row>
    <row r="202" spans="1:7" s="22" customFormat="1" x14ac:dyDescent="0.3">
      <c r="A202" s="17">
        <v>1435</v>
      </c>
      <c r="B202" s="26">
        <v>9781009123280</v>
      </c>
      <c r="C202" s="65" t="s">
        <v>350</v>
      </c>
      <c r="D202" s="28">
        <v>1580</v>
      </c>
      <c r="E202" s="21">
        <f t="shared" si="6"/>
        <v>1264</v>
      </c>
      <c r="F202" s="94"/>
      <c r="G202" s="106" t="s">
        <v>351</v>
      </c>
    </row>
    <row r="203" spans="1:7" s="22" customFormat="1" x14ac:dyDescent="0.3">
      <c r="A203" s="17">
        <v>1436</v>
      </c>
      <c r="B203" s="26">
        <v>9783031284427</v>
      </c>
      <c r="C203" s="27" t="s">
        <v>711</v>
      </c>
      <c r="D203" s="28">
        <v>2410</v>
      </c>
      <c r="E203" s="21">
        <f t="shared" si="6"/>
        <v>1928</v>
      </c>
      <c r="F203" s="94"/>
      <c r="G203" s="106" t="s">
        <v>712</v>
      </c>
    </row>
    <row r="204" spans="1:7" s="22" customFormat="1" x14ac:dyDescent="0.3">
      <c r="A204" s="17">
        <v>1437</v>
      </c>
      <c r="B204" s="26">
        <v>9780357880876</v>
      </c>
      <c r="C204" s="27" t="s">
        <v>677</v>
      </c>
      <c r="D204" s="28">
        <v>3320</v>
      </c>
      <c r="E204" s="21">
        <f t="shared" si="6"/>
        <v>2656</v>
      </c>
      <c r="F204" s="94"/>
      <c r="G204" s="106" t="s">
        <v>678</v>
      </c>
    </row>
    <row r="205" spans="1:7" s="22" customFormat="1" x14ac:dyDescent="0.3">
      <c r="A205" s="17">
        <v>1438</v>
      </c>
      <c r="B205" s="26">
        <v>9781032258713</v>
      </c>
      <c r="C205" s="27" t="s">
        <v>669</v>
      </c>
      <c r="D205" s="28">
        <v>1670</v>
      </c>
      <c r="E205" s="21">
        <f t="shared" si="6"/>
        <v>1336</v>
      </c>
      <c r="F205" s="94"/>
      <c r="G205" s="106" t="s">
        <v>670</v>
      </c>
    </row>
    <row r="206" spans="1:7" s="22" customFormat="1" x14ac:dyDescent="0.3">
      <c r="A206" s="17">
        <v>1439</v>
      </c>
      <c r="B206" s="26">
        <v>9789811994654</v>
      </c>
      <c r="C206" s="27" t="s">
        <v>689</v>
      </c>
      <c r="D206" s="28">
        <v>3210</v>
      </c>
      <c r="E206" s="21">
        <f t="shared" si="6"/>
        <v>2568</v>
      </c>
      <c r="F206" s="94"/>
      <c r="G206" s="106" t="s">
        <v>690</v>
      </c>
    </row>
    <row r="207" spans="1:7" s="22" customFormat="1" x14ac:dyDescent="0.3">
      <c r="A207" s="17">
        <v>1440</v>
      </c>
      <c r="B207" s="26">
        <v>9783110791259</v>
      </c>
      <c r="C207" s="65" t="s">
        <v>910</v>
      </c>
      <c r="D207" s="28">
        <v>3870</v>
      </c>
      <c r="E207" s="21">
        <f t="shared" si="6"/>
        <v>3096</v>
      </c>
      <c r="F207" s="94"/>
      <c r="G207" s="106" t="s">
        <v>911</v>
      </c>
    </row>
    <row r="208" spans="1:7" s="22" customFormat="1" x14ac:dyDescent="0.3">
      <c r="A208" s="17">
        <v>1441</v>
      </c>
      <c r="B208" s="26">
        <v>9780198787488</v>
      </c>
      <c r="C208" s="27" t="s">
        <v>912</v>
      </c>
      <c r="D208" s="28">
        <v>1740</v>
      </c>
      <c r="E208" s="21">
        <f t="shared" si="6"/>
        <v>1392</v>
      </c>
      <c r="F208" s="94"/>
      <c r="G208" s="106" t="s">
        <v>913</v>
      </c>
    </row>
    <row r="209" spans="1:15" s="22" customFormat="1" x14ac:dyDescent="0.3">
      <c r="A209" s="17">
        <v>1442</v>
      </c>
      <c r="B209" s="26">
        <v>9781119820970</v>
      </c>
      <c r="C209" s="65" t="s">
        <v>685</v>
      </c>
      <c r="D209" s="28">
        <v>990</v>
      </c>
      <c r="E209" s="21">
        <f t="shared" si="6"/>
        <v>792</v>
      </c>
      <c r="F209" s="94"/>
      <c r="G209" s="106" t="s">
        <v>686</v>
      </c>
    </row>
    <row r="210" spans="1:15" s="13" customFormat="1" x14ac:dyDescent="0.2">
      <c r="A210" s="11"/>
      <c r="B210" s="12"/>
      <c r="D210" s="14"/>
      <c r="E210" s="15"/>
      <c r="F210" s="11"/>
    </row>
    <row r="211" spans="1:15" s="23" customFormat="1" x14ac:dyDescent="0.2">
      <c r="A211" s="131" t="s">
        <v>29</v>
      </c>
      <c r="B211" s="131"/>
      <c r="C211" s="131"/>
      <c r="D211" s="131"/>
      <c r="E211" s="131"/>
      <c r="F211" s="16"/>
    </row>
    <row r="212" spans="1:15" s="22" customFormat="1" x14ac:dyDescent="0.3">
      <c r="A212" s="17">
        <v>1501</v>
      </c>
      <c r="B212" s="26">
        <v>9781108995054</v>
      </c>
      <c r="C212" s="65" t="s">
        <v>945</v>
      </c>
      <c r="D212" s="28">
        <v>530</v>
      </c>
      <c r="E212" s="21">
        <f t="shared" ref="E212:E225" si="7">D212*0.8</f>
        <v>424</v>
      </c>
      <c r="F212" s="127"/>
      <c r="G212" s="128" t="s">
        <v>946</v>
      </c>
      <c r="H212" s="4"/>
      <c r="I212" s="4"/>
      <c r="J212" s="4"/>
      <c r="K212" s="4"/>
      <c r="L212" s="4"/>
      <c r="M212" s="4"/>
      <c r="N212" s="4"/>
      <c r="O212" s="4"/>
    </row>
    <row r="213" spans="1:15" s="22" customFormat="1" x14ac:dyDescent="0.3">
      <c r="A213" s="17">
        <v>1502</v>
      </c>
      <c r="B213" s="38">
        <v>9781032505725</v>
      </c>
      <c r="C213" s="65" t="s">
        <v>514</v>
      </c>
      <c r="D213" s="40">
        <v>4060</v>
      </c>
      <c r="E213" s="21">
        <f t="shared" si="7"/>
        <v>3248</v>
      </c>
      <c r="F213" s="94"/>
      <c r="G213" s="106" t="s">
        <v>513</v>
      </c>
    </row>
    <row r="214" spans="1:15" s="22" customFormat="1" x14ac:dyDescent="0.3">
      <c r="A214" s="17">
        <v>1503</v>
      </c>
      <c r="B214" s="26">
        <v>9781119933540</v>
      </c>
      <c r="C214" s="27" t="s">
        <v>959</v>
      </c>
      <c r="D214" s="28">
        <v>2200</v>
      </c>
      <c r="E214" s="21">
        <f t="shared" si="7"/>
        <v>1760</v>
      </c>
      <c r="F214" s="2"/>
      <c r="G214" s="129" t="s">
        <v>960</v>
      </c>
      <c r="H214" s="4"/>
      <c r="I214" s="4"/>
      <c r="J214" s="4"/>
      <c r="K214" s="4"/>
      <c r="L214" s="4"/>
      <c r="M214" s="4"/>
      <c r="N214" s="4"/>
      <c r="O214" s="4"/>
    </row>
    <row r="215" spans="1:15" s="22" customFormat="1" x14ac:dyDescent="0.3">
      <c r="A215" s="17">
        <v>1504</v>
      </c>
      <c r="B215" s="26">
        <v>9781526459244</v>
      </c>
      <c r="C215" s="65" t="s">
        <v>947</v>
      </c>
      <c r="D215" s="28">
        <v>1490</v>
      </c>
      <c r="E215" s="21">
        <f t="shared" si="7"/>
        <v>1192</v>
      </c>
      <c r="F215" s="127"/>
      <c r="G215" s="128" t="s">
        <v>948</v>
      </c>
      <c r="H215" s="4"/>
      <c r="I215" s="4"/>
      <c r="J215" s="4"/>
      <c r="K215" s="4"/>
      <c r="L215" s="4"/>
      <c r="M215" s="4"/>
      <c r="N215" s="4"/>
      <c r="O215" s="4"/>
    </row>
    <row r="216" spans="1:15" x14ac:dyDescent="0.3">
      <c r="A216" s="17">
        <v>1505</v>
      </c>
      <c r="B216" s="26">
        <v>9783031241000</v>
      </c>
      <c r="C216" s="65" t="s">
        <v>939</v>
      </c>
      <c r="D216" s="28">
        <v>4240</v>
      </c>
      <c r="E216" s="21">
        <f t="shared" si="7"/>
        <v>3392</v>
      </c>
      <c r="F216" s="126"/>
      <c r="G216" s="128" t="s">
        <v>940</v>
      </c>
      <c r="H216" s="22"/>
      <c r="I216" s="22"/>
      <c r="J216" s="22"/>
      <c r="K216" s="22"/>
      <c r="L216" s="22"/>
      <c r="M216" s="22"/>
      <c r="N216" s="22"/>
      <c r="O216" s="22"/>
    </row>
    <row r="217" spans="1:15" x14ac:dyDescent="0.3">
      <c r="A217" s="17">
        <v>1506</v>
      </c>
      <c r="B217" s="26">
        <v>9781032474199</v>
      </c>
      <c r="C217" s="65" t="s">
        <v>955</v>
      </c>
      <c r="D217" s="28">
        <v>1020</v>
      </c>
      <c r="E217" s="21">
        <f t="shared" si="7"/>
        <v>816</v>
      </c>
      <c r="G217" s="129" t="s">
        <v>956</v>
      </c>
    </row>
    <row r="218" spans="1:15" x14ac:dyDescent="0.3">
      <c r="A218" s="17">
        <v>1507</v>
      </c>
      <c r="B218" s="26">
        <v>9781292449722</v>
      </c>
      <c r="C218" s="65" t="s">
        <v>953</v>
      </c>
      <c r="D218" s="28">
        <v>1760</v>
      </c>
      <c r="E218" s="21">
        <f t="shared" si="7"/>
        <v>1408</v>
      </c>
      <c r="G218" s="129" t="s">
        <v>954</v>
      </c>
    </row>
    <row r="219" spans="1:15" x14ac:dyDescent="0.3">
      <c r="A219" s="17">
        <v>1508</v>
      </c>
      <c r="B219" s="26">
        <v>9781266106842</v>
      </c>
      <c r="C219" s="65" t="s">
        <v>943</v>
      </c>
      <c r="D219" s="28">
        <v>1860</v>
      </c>
      <c r="E219" s="21">
        <f t="shared" si="7"/>
        <v>1488</v>
      </c>
      <c r="F219" s="126"/>
      <c r="G219" s="128" t="s">
        <v>944</v>
      </c>
    </row>
    <row r="220" spans="1:15" x14ac:dyDescent="0.3">
      <c r="A220" s="17">
        <v>1509</v>
      </c>
      <c r="B220" s="26">
        <v>9780323993302</v>
      </c>
      <c r="C220" s="27" t="s">
        <v>961</v>
      </c>
      <c r="D220" s="28">
        <v>3600</v>
      </c>
      <c r="E220" s="21">
        <f t="shared" si="7"/>
        <v>2880</v>
      </c>
      <c r="G220" s="129" t="s">
        <v>962</v>
      </c>
    </row>
    <row r="221" spans="1:15" x14ac:dyDescent="0.3">
      <c r="A221" s="17">
        <v>1510</v>
      </c>
      <c r="B221" s="26">
        <v>9781266223013</v>
      </c>
      <c r="C221" s="65" t="s">
        <v>949</v>
      </c>
      <c r="D221" s="28">
        <v>1860</v>
      </c>
      <c r="E221" s="21">
        <f t="shared" si="7"/>
        <v>1488</v>
      </c>
      <c r="F221" s="126"/>
      <c r="G221" s="128" t="s">
        <v>950</v>
      </c>
    </row>
    <row r="222" spans="1:15" x14ac:dyDescent="0.3">
      <c r="A222" s="17">
        <v>1511</v>
      </c>
      <c r="B222" s="26">
        <v>9781138590700</v>
      </c>
      <c r="C222" s="65" t="s">
        <v>951</v>
      </c>
      <c r="D222" s="28">
        <v>930</v>
      </c>
      <c r="E222" s="21">
        <f t="shared" si="7"/>
        <v>744</v>
      </c>
      <c r="F222" s="126"/>
      <c r="G222" s="128" t="s">
        <v>952</v>
      </c>
    </row>
    <row r="223" spans="1:15" x14ac:dyDescent="0.3">
      <c r="A223" s="17">
        <v>1512</v>
      </c>
      <c r="B223" s="26">
        <v>9781319498610</v>
      </c>
      <c r="C223" s="65" t="s">
        <v>941</v>
      </c>
      <c r="D223" s="28">
        <v>2020</v>
      </c>
      <c r="E223" s="21">
        <f t="shared" si="7"/>
        <v>1616</v>
      </c>
      <c r="F223" s="126"/>
      <c r="G223" s="128" t="s">
        <v>942</v>
      </c>
    </row>
    <row r="224" spans="1:15" x14ac:dyDescent="0.3">
      <c r="A224" s="17">
        <v>1513</v>
      </c>
      <c r="B224" s="26">
        <v>9781032254753</v>
      </c>
      <c r="C224" s="65" t="s">
        <v>511</v>
      </c>
      <c r="D224" s="28">
        <v>3440</v>
      </c>
      <c r="E224" s="21">
        <f t="shared" si="7"/>
        <v>2752</v>
      </c>
      <c r="F224" s="94"/>
      <c r="G224" s="106" t="s">
        <v>512</v>
      </c>
      <c r="H224" s="22"/>
      <c r="I224" s="22"/>
      <c r="J224" s="22"/>
      <c r="K224" s="22"/>
      <c r="L224" s="22"/>
      <c r="M224" s="22"/>
      <c r="N224" s="22"/>
      <c r="O224" s="22"/>
    </row>
    <row r="225" spans="1:15" x14ac:dyDescent="0.3">
      <c r="A225" s="17">
        <v>1514</v>
      </c>
      <c r="B225" s="26">
        <v>9781032253756</v>
      </c>
      <c r="C225" s="65" t="s">
        <v>507</v>
      </c>
      <c r="D225" s="28">
        <v>1120</v>
      </c>
      <c r="E225" s="21">
        <f t="shared" si="7"/>
        <v>896</v>
      </c>
      <c r="F225" s="94"/>
      <c r="G225" s="106" t="s">
        <v>508</v>
      </c>
      <c r="H225" s="22"/>
      <c r="I225" s="22"/>
      <c r="J225" s="22"/>
      <c r="K225" s="22"/>
      <c r="L225" s="22"/>
      <c r="M225" s="22"/>
      <c r="N225" s="22"/>
      <c r="O225" s="22"/>
    </row>
    <row r="226" spans="1:15" s="13" customFormat="1" x14ac:dyDescent="0.2">
      <c r="A226" s="11"/>
      <c r="B226" s="12"/>
      <c r="D226" s="14"/>
      <c r="E226" s="15"/>
      <c r="F226" s="11"/>
    </row>
    <row r="227" spans="1:15" s="23" customFormat="1" x14ac:dyDescent="0.2">
      <c r="A227" s="131" t="s">
        <v>4</v>
      </c>
      <c r="B227" s="131"/>
      <c r="C227" s="131"/>
      <c r="D227" s="131"/>
      <c r="E227" s="131"/>
      <c r="F227" s="16"/>
    </row>
    <row r="228" spans="1:15" s="66" customFormat="1" x14ac:dyDescent="0.3">
      <c r="A228" s="17">
        <v>1601</v>
      </c>
      <c r="B228" s="26">
        <v>9781786309266</v>
      </c>
      <c r="C228" s="27" t="s">
        <v>922</v>
      </c>
      <c r="D228" s="28">
        <v>4120</v>
      </c>
      <c r="E228" s="21">
        <f t="shared" ref="E228:E238" si="8">D228*0.8</f>
        <v>3296</v>
      </c>
      <c r="F228" s="16"/>
      <c r="G228" s="122" t="s">
        <v>923</v>
      </c>
      <c r="H228" s="23"/>
      <c r="I228" s="23"/>
      <c r="J228" s="23"/>
      <c r="K228" s="23"/>
      <c r="L228" s="23"/>
      <c r="M228" s="23"/>
      <c r="N228" s="23"/>
      <c r="O228" s="23"/>
    </row>
    <row r="229" spans="1:15" s="22" customFormat="1" x14ac:dyDescent="0.3">
      <c r="A229" s="17">
        <v>1602</v>
      </c>
      <c r="B229" s="41">
        <v>9783031370182</v>
      </c>
      <c r="C229" s="42" t="s">
        <v>916</v>
      </c>
      <c r="D229" s="43">
        <v>4000</v>
      </c>
      <c r="E229" s="21">
        <f t="shared" si="8"/>
        <v>3200</v>
      </c>
      <c r="F229" s="16"/>
      <c r="G229" s="122" t="s">
        <v>917</v>
      </c>
      <c r="H229" s="23"/>
      <c r="I229" s="23"/>
      <c r="J229" s="23"/>
      <c r="K229" s="23"/>
      <c r="L229" s="23"/>
      <c r="M229" s="23"/>
      <c r="N229" s="23"/>
      <c r="O229" s="23"/>
    </row>
    <row r="230" spans="1:15" s="22" customFormat="1" x14ac:dyDescent="0.3">
      <c r="A230" s="17">
        <v>1603</v>
      </c>
      <c r="B230" s="26">
        <v>9788770227414</v>
      </c>
      <c r="C230" s="65" t="s">
        <v>334</v>
      </c>
      <c r="D230" s="28">
        <v>3440</v>
      </c>
      <c r="E230" s="21">
        <f t="shared" si="8"/>
        <v>2752</v>
      </c>
      <c r="F230" s="94"/>
      <c r="G230" s="106" t="s">
        <v>333</v>
      </c>
    </row>
    <row r="231" spans="1:15" s="22" customFormat="1" x14ac:dyDescent="0.3">
      <c r="A231" s="17">
        <v>1604</v>
      </c>
      <c r="B231" s="26">
        <v>9781032528137</v>
      </c>
      <c r="C231" s="65" t="s">
        <v>335</v>
      </c>
      <c r="D231" s="28">
        <v>1050</v>
      </c>
      <c r="E231" s="21">
        <f t="shared" si="8"/>
        <v>840</v>
      </c>
      <c r="F231" s="16"/>
      <c r="G231" s="122" t="s">
        <v>336</v>
      </c>
      <c r="H231" s="23"/>
      <c r="I231" s="23"/>
      <c r="J231" s="23"/>
      <c r="K231" s="23"/>
      <c r="L231" s="23"/>
      <c r="M231" s="23"/>
      <c r="N231" s="23"/>
      <c r="O231" s="23"/>
    </row>
    <row r="232" spans="1:15" s="23" customFormat="1" x14ac:dyDescent="0.3">
      <c r="A232" s="17">
        <v>1605</v>
      </c>
      <c r="B232" s="18">
        <v>9781009214230</v>
      </c>
      <c r="C232" s="55" t="s">
        <v>82</v>
      </c>
      <c r="D232" s="40">
        <v>2360</v>
      </c>
      <c r="E232" s="21">
        <f t="shared" si="8"/>
        <v>1888</v>
      </c>
      <c r="F232" s="94"/>
      <c r="G232" s="106" t="s">
        <v>84</v>
      </c>
      <c r="H232" s="22"/>
      <c r="I232" s="22"/>
      <c r="J232" s="22"/>
      <c r="K232" s="22"/>
      <c r="L232" s="22"/>
      <c r="M232" s="22"/>
      <c r="N232" s="22"/>
      <c r="O232" s="22"/>
    </row>
    <row r="233" spans="1:15" s="23" customFormat="1" x14ac:dyDescent="0.3">
      <c r="A233" s="17">
        <v>1606</v>
      </c>
      <c r="B233" s="38">
        <v>9781032233833</v>
      </c>
      <c r="C233" s="39" t="s">
        <v>722</v>
      </c>
      <c r="D233" s="40">
        <v>3440</v>
      </c>
      <c r="E233" s="21">
        <f t="shared" si="8"/>
        <v>2752</v>
      </c>
      <c r="F233" s="16"/>
      <c r="G233" s="122" t="s">
        <v>723</v>
      </c>
    </row>
    <row r="234" spans="1:15" s="23" customFormat="1" x14ac:dyDescent="0.3">
      <c r="A234" s="17">
        <v>1607</v>
      </c>
      <c r="B234" s="38">
        <v>9781119472193</v>
      </c>
      <c r="C234" s="39" t="s">
        <v>924</v>
      </c>
      <c r="D234" s="40">
        <v>3190</v>
      </c>
      <c r="E234" s="21">
        <f t="shared" si="8"/>
        <v>2552</v>
      </c>
      <c r="F234" s="16"/>
      <c r="G234" s="122" t="s">
        <v>925</v>
      </c>
    </row>
    <row r="235" spans="1:15" s="23" customFormat="1" x14ac:dyDescent="0.3">
      <c r="A235" s="17">
        <v>1608</v>
      </c>
      <c r="B235" s="18">
        <v>9789811266577</v>
      </c>
      <c r="C235" s="55" t="s">
        <v>83</v>
      </c>
      <c r="D235" s="28">
        <v>1120</v>
      </c>
      <c r="E235" s="21">
        <f t="shared" si="8"/>
        <v>896</v>
      </c>
      <c r="F235" s="95"/>
      <c r="G235" s="106" t="s">
        <v>85</v>
      </c>
      <c r="H235" s="66"/>
      <c r="I235" s="66"/>
      <c r="J235" s="66"/>
      <c r="K235" s="66"/>
      <c r="L235" s="66"/>
      <c r="M235" s="66"/>
      <c r="N235" s="66"/>
      <c r="O235" s="66"/>
    </row>
    <row r="236" spans="1:15" s="23" customFormat="1" x14ac:dyDescent="0.3">
      <c r="A236" s="17">
        <v>1609</v>
      </c>
      <c r="B236" s="38">
        <v>9783031349331</v>
      </c>
      <c r="C236" s="39" t="s">
        <v>325</v>
      </c>
      <c r="D236" s="40">
        <v>1350</v>
      </c>
      <c r="E236" s="21">
        <f t="shared" si="8"/>
        <v>1080</v>
      </c>
      <c r="F236" s="94"/>
      <c r="G236" s="106" t="s">
        <v>326</v>
      </c>
      <c r="H236" s="22"/>
      <c r="I236" s="22"/>
      <c r="J236" s="22"/>
      <c r="K236" s="22"/>
      <c r="L236" s="22"/>
      <c r="M236" s="22"/>
      <c r="N236" s="22"/>
      <c r="O236" s="22"/>
    </row>
    <row r="237" spans="1:15" s="23" customFormat="1" x14ac:dyDescent="0.3">
      <c r="A237" s="17">
        <v>1610</v>
      </c>
      <c r="B237" s="38">
        <v>9781032131030</v>
      </c>
      <c r="C237" s="39" t="s">
        <v>726</v>
      </c>
      <c r="D237" s="40">
        <v>4680</v>
      </c>
      <c r="E237" s="21">
        <f t="shared" si="8"/>
        <v>3744</v>
      </c>
      <c r="F237" s="16"/>
      <c r="G237" s="122" t="s">
        <v>727</v>
      </c>
    </row>
    <row r="238" spans="1:15" s="23" customFormat="1" x14ac:dyDescent="0.3">
      <c r="A238" s="17">
        <v>1611</v>
      </c>
      <c r="B238" s="38">
        <v>9781316519516</v>
      </c>
      <c r="C238" s="39" t="s">
        <v>375</v>
      </c>
      <c r="D238" s="40">
        <v>1520</v>
      </c>
      <c r="E238" s="21">
        <f t="shared" si="8"/>
        <v>1216</v>
      </c>
      <c r="F238" s="16"/>
      <c r="G238" s="122" t="s">
        <v>376</v>
      </c>
    </row>
    <row r="239" spans="1:15" s="13" customFormat="1" x14ac:dyDescent="0.2">
      <c r="A239" s="11"/>
      <c r="B239" s="12"/>
      <c r="D239" s="14"/>
      <c r="E239" s="15"/>
      <c r="F239" s="11"/>
    </row>
    <row r="240" spans="1:15" s="23" customFormat="1" x14ac:dyDescent="0.2">
      <c r="A240" s="131" t="s">
        <v>5</v>
      </c>
      <c r="B240" s="131"/>
      <c r="C240" s="131"/>
      <c r="D240" s="131"/>
      <c r="E240" s="131"/>
      <c r="F240" s="16"/>
    </row>
    <row r="241" spans="1:15" s="22" customFormat="1" x14ac:dyDescent="0.3">
      <c r="A241" s="17">
        <v>1701</v>
      </c>
      <c r="B241" s="41">
        <v>9781032197593</v>
      </c>
      <c r="C241" s="42" t="s">
        <v>892</v>
      </c>
      <c r="D241" s="43">
        <v>3750</v>
      </c>
      <c r="E241" s="21">
        <f t="shared" ref="E241:E252" si="9">D241*0.8</f>
        <v>3000</v>
      </c>
      <c r="F241" s="94"/>
      <c r="G241" s="106" t="s">
        <v>893</v>
      </c>
    </row>
    <row r="242" spans="1:15" s="44" customFormat="1" x14ac:dyDescent="0.3">
      <c r="A242" s="17">
        <v>1702</v>
      </c>
      <c r="B242" s="41">
        <v>9781107589926</v>
      </c>
      <c r="C242" s="42" t="s">
        <v>364</v>
      </c>
      <c r="D242" s="43">
        <v>840</v>
      </c>
      <c r="E242" s="21">
        <f t="shared" si="9"/>
        <v>672</v>
      </c>
      <c r="F242" s="94"/>
      <c r="G242" s="106" t="s">
        <v>365</v>
      </c>
      <c r="H242" s="22"/>
      <c r="I242" s="22"/>
      <c r="J242" s="22"/>
      <c r="K242" s="22"/>
      <c r="L242" s="22"/>
      <c r="M242" s="22"/>
      <c r="N242" s="22"/>
      <c r="O242" s="22"/>
    </row>
    <row r="243" spans="1:15" s="22" customFormat="1" x14ac:dyDescent="0.3">
      <c r="A243" s="17">
        <v>1703</v>
      </c>
      <c r="B243" s="18">
        <v>9783662665466</v>
      </c>
      <c r="C243" s="55" t="s">
        <v>126</v>
      </c>
      <c r="D243" s="43">
        <v>1480</v>
      </c>
      <c r="E243" s="21">
        <f t="shared" si="9"/>
        <v>1184</v>
      </c>
      <c r="F243" s="94" t="s">
        <v>122</v>
      </c>
      <c r="G243" s="106" t="s">
        <v>367</v>
      </c>
    </row>
    <row r="244" spans="1:15" s="22" customFormat="1" x14ac:dyDescent="0.3">
      <c r="A244" s="17">
        <v>1704</v>
      </c>
      <c r="B244" s="52">
        <v>9780367705923</v>
      </c>
      <c r="C244" s="67" t="s">
        <v>884</v>
      </c>
      <c r="D244" s="54">
        <v>2570</v>
      </c>
      <c r="E244" s="21">
        <f t="shared" si="9"/>
        <v>2056</v>
      </c>
      <c r="F244" s="94"/>
      <c r="G244" s="106" t="s">
        <v>885</v>
      </c>
    </row>
    <row r="245" spans="1:15" s="22" customFormat="1" x14ac:dyDescent="0.3">
      <c r="A245" s="17">
        <v>1705</v>
      </c>
      <c r="B245" s="18">
        <v>9781032288079</v>
      </c>
      <c r="C245" s="55" t="s">
        <v>882</v>
      </c>
      <c r="D245" s="34">
        <v>5920</v>
      </c>
      <c r="E245" s="21">
        <f t="shared" si="9"/>
        <v>4736</v>
      </c>
      <c r="F245" s="94"/>
      <c r="G245" s="106" t="s">
        <v>883</v>
      </c>
    </row>
    <row r="246" spans="1:15" s="22" customFormat="1" x14ac:dyDescent="0.3">
      <c r="A246" s="17">
        <v>1706</v>
      </c>
      <c r="B246" s="38">
        <v>9781119634065</v>
      </c>
      <c r="C246" s="39" t="s">
        <v>888</v>
      </c>
      <c r="D246" s="40">
        <v>4250</v>
      </c>
      <c r="E246" s="21">
        <f t="shared" si="9"/>
        <v>3400</v>
      </c>
      <c r="F246" s="94"/>
      <c r="G246" s="106" t="s">
        <v>889</v>
      </c>
    </row>
    <row r="247" spans="1:15" s="22" customFormat="1" x14ac:dyDescent="0.3">
      <c r="A247" s="17">
        <v>1707</v>
      </c>
      <c r="B247" s="18">
        <v>9781032322186</v>
      </c>
      <c r="C247" s="55" t="s">
        <v>79</v>
      </c>
      <c r="D247" s="56">
        <v>2360</v>
      </c>
      <c r="E247" s="21">
        <f t="shared" si="9"/>
        <v>1888</v>
      </c>
      <c r="F247" s="96"/>
      <c r="G247" s="66" t="s">
        <v>81</v>
      </c>
      <c r="H247" s="44"/>
      <c r="I247" s="44"/>
      <c r="J247" s="44"/>
      <c r="K247" s="44"/>
      <c r="L247" s="44"/>
      <c r="M247" s="44"/>
      <c r="N247" s="44"/>
      <c r="O247" s="44"/>
    </row>
    <row r="248" spans="1:15" s="22" customFormat="1" x14ac:dyDescent="0.3">
      <c r="A248" s="17">
        <v>1708</v>
      </c>
      <c r="B248" s="41">
        <v>9781032162836</v>
      </c>
      <c r="C248" s="42" t="s">
        <v>127</v>
      </c>
      <c r="D248" s="43">
        <v>5300</v>
      </c>
      <c r="E248" s="21">
        <f t="shared" si="9"/>
        <v>4240</v>
      </c>
      <c r="F248" s="94" t="s">
        <v>122</v>
      </c>
      <c r="G248" s="106" t="s">
        <v>366</v>
      </c>
    </row>
    <row r="249" spans="1:15" s="22" customFormat="1" x14ac:dyDescent="0.3">
      <c r="A249" s="17">
        <v>1709</v>
      </c>
      <c r="B249" s="18">
        <v>9780367684808</v>
      </c>
      <c r="C249" s="29" t="s">
        <v>886</v>
      </c>
      <c r="D249" s="20">
        <v>2360</v>
      </c>
      <c r="E249" s="21">
        <f t="shared" si="9"/>
        <v>1888</v>
      </c>
      <c r="F249" s="94"/>
      <c r="G249" s="106" t="s">
        <v>887</v>
      </c>
    </row>
    <row r="250" spans="1:15" s="22" customFormat="1" x14ac:dyDescent="0.3">
      <c r="A250" s="17">
        <v>1710</v>
      </c>
      <c r="B250" s="18">
        <v>9789811937835</v>
      </c>
      <c r="C250" s="29" t="s">
        <v>896</v>
      </c>
      <c r="D250" s="20">
        <v>4800</v>
      </c>
      <c r="E250" s="21">
        <f t="shared" si="9"/>
        <v>3840</v>
      </c>
      <c r="F250" s="94"/>
      <c r="G250" s="106" t="s">
        <v>897</v>
      </c>
    </row>
    <row r="251" spans="1:15" s="22" customFormat="1" x14ac:dyDescent="0.3">
      <c r="A251" s="17">
        <v>1711</v>
      </c>
      <c r="B251" s="18">
        <v>9781108480772</v>
      </c>
      <c r="C251" s="29" t="s">
        <v>894</v>
      </c>
      <c r="D251" s="20">
        <v>2820</v>
      </c>
      <c r="E251" s="21">
        <f t="shared" si="9"/>
        <v>2256</v>
      </c>
      <c r="F251" s="94"/>
      <c r="G251" s="106" t="s">
        <v>895</v>
      </c>
    </row>
    <row r="252" spans="1:15" s="22" customFormat="1" x14ac:dyDescent="0.3">
      <c r="A252" s="17">
        <v>1712</v>
      </c>
      <c r="B252" s="35">
        <v>9781032390055</v>
      </c>
      <c r="C252" s="36" t="s">
        <v>890</v>
      </c>
      <c r="D252" s="37">
        <v>2820</v>
      </c>
      <c r="E252" s="21">
        <f t="shared" si="9"/>
        <v>2256</v>
      </c>
      <c r="F252" s="94"/>
      <c r="G252" s="106" t="s">
        <v>891</v>
      </c>
    </row>
    <row r="253" spans="1:15" s="13" customFormat="1" x14ac:dyDescent="0.2">
      <c r="A253" s="11"/>
      <c r="B253" s="12"/>
      <c r="D253" s="14"/>
      <c r="E253" s="15"/>
      <c r="F253" s="11"/>
    </row>
    <row r="254" spans="1:15" s="23" customFormat="1" x14ac:dyDescent="0.2">
      <c r="A254" s="131" t="s">
        <v>6</v>
      </c>
      <c r="B254" s="131"/>
      <c r="C254" s="131"/>
      <c r="D254" s="131"/>
      <c r="E254" s="131"/>
      <c r="F254" s="16"/>
    </row>
    <row r="255" spans="1:15" s="22" customFormat="1" x14ac:dyDescent="0.3">
      <c r="A255" s="17">
        <v>1801</v>
      </c>
      <c r="B255" s="18">
        <v>9781032283999</v>
      </c>
      <c r="C255" s="55" t="s">
        <v>86</v>
      </c>
      <c r="D255" s="40">
        <v>5920</v>
      </c>
      <c r="E255" s="21">
        <f t="shared" ref="E255:E265" si="10">D255*0.8</f>
        <v>4736</v>
      </c>
      <c r="F255" s="16"/>
      <c r="G255" s="106" t="s">
        <v>88</v>
      </c>
      <c r="H255" s="23"/>
      <c r="I255" s="23"/>
      <c r="J255" s="23"/>
      <c r="K255" s="23"/>
      <c r="L255" s="23"/>
      <c r="M255" s="23"/>
      <c r="N255" s="23"/>
      <c r="O255" s="23"/>
    </row>
    <row r="256" spans="1:15" s="23" customFormat="1" x14ac:dyDescent="0.3">
      <c r="A256" s="17">
        <v>1802</v>
      </c>
      <c r="B256" s="38">
        <v>9781108831055</v>
      </c>
      <c r="C256" s="39" t="s">
        <v>387</v>
      </c>
      <c r="D256" s="40">
        <v>2820</v>
      </c>
      <c r="E256" s="21">
        <f t="shared" si="10"/>
        <v>2256</v>
      </c>
      <c r="F256" s="16"/>
      <c r="G256" s="122" t="s">
        <v>388</v>
      </c>
    </row>
    <row r="257" spans="1:15" s="23" customFormat="1" x14ac:dyDescent="0.3">
      <c r="A257" s="17">
        <v>1803</v>
      </c>
      <c r="B257" s="38">
        <v>9781032151120</v>
      </c>
      <c r="C257" s="39" t="s">
        <v>936</v>
      </c>
      <c r="D257" s="40">
        <v>1150</v>
      </c>
      <c r="E257" s="21">
        <f t="shared" si="10"/>
        <v>920</v>
      </c>
      <c r="F257" s="16"/>
      <c r="G257" s="122" t="s">
        <v>937</v>
      </c>
    </row>
    <row r="258" spans="1:15" s="23" customFormat="1" x14ac:dyDescent="0.3">
      <c r="A258" s="17">
        <v>1804</v>
      </c>
      <c r="B258" s="18">
        <v>9780367439620</v>
      </c>
      <c r="C258" s="29" t="s">
        <v>900</v>
      </c>
      <c r="D258" s="40">
        <v>3440</v>
      </c>
      <c r="E258" s="21">
        <f t="shared" si="10"/>
        <v>2752</v>
      </c>
      <c r="F258" s="16"/>
      <c r="G258" s="122" t="s">
        <v>901</v>
      </c>
    </row>
    <row r="259" spans="1:15" s="23" customFormat="1" x14ac:dyDescent="0.3">
      <c r="A259" s="17">
        <v>1805</v>
      </c>
      <c r="B259" s="18">
        <v>9781032363431</v>
      </c>
      <c r="C259" s="29" t="s">
        <v>740</v>
      </c>
      <c r="D259" s="20">
        <v>4680</v>
      </c>
      <c r="E259" s="21">
        <f t="shared" si="10"/>
        <v>3744</v>
      </c>
      <c r="F259" s="16"/>
      <c r="G259" s="122" t="s">
        <v>741</v>
      </c>
    </row>
    <row r="260" spans="1:15" s="23" customFormat="1" x14ac:dyDescent="0.3">
      <c r="A260" s="17">
        <v>1806</v>
      </c>
      <c r="B260" s="18">
        <v>9781119791638</v>
      </c>
      <c r="C260" s="29" t="s">
        <v>934</v>
      </c>
      <c r="D260" s="20">
        <v>5860</v>
      </c>
      <c r="E260" s="21">
        <f t="shared" si="10"/>
        <v>4688</v>
      </c>
      <c r="F260" s="16"/>
      <c r="G260" s="122" t="s">
        <v>935</v>
      </c>
    </row>
    <row r="261" spans="1:15" s="23" customFormat="1" x14ac:dyDescent="0.3">
      <c r="A261" s="17">
        <v>1807</v>
      </c>
      <c r="B261" s="18">
        <v>9781032262758</v>
      </c>
      <c r="C261" s="29" t="s">
        <v>898</v>
      </c>
      <c r="D261" s="40">
        <v>3130</v>
      </c>
      <c r="E261" s="21">
        <f t="shared" si="10"/>
        <v>2504</v>
      </c>
      <c r="F261" s="16"/>
      <c r="G261" s="122" t="s">
        <v>899</v>
      </c>
    </row>
    <row r="262" spans="1:15" s="23" customFormat="1" x14ac:dyDescent="0.3">
      <c r="A262" s="17">
        <v>1808</v>
      </c>
      <c r="B262" s="18">
        <v>9783110715682</v>
      </c>
      <c r="C262" s="29" t="s">
        <v>730</v>
      </c>
      <c r="D262" s="40">
        <v>3740</v>
      </c>
      <c r="E262" s="21">
        <f t="shared" si="10"/>
        <v>2992</v>
      </c>
      <c r="F262" s="16"/>
      <c r="G262" s="122" t="s">
        <v>731</v>
      </c>
    </row>
    <row r="263" spans="1:15" s="23" customFormat="1" x14ac:dyDescent="0.3">
      <c r="A263" s="17">
        <v>1809</v>
      </c>
      <c r="B263" s="18">
        <v>9781032042404</v>
      </c>
      <c r="C263" s="29" t="s">
        <v>509</v>
      </c>
      <c r="D263" s="40">
        <v>4620</v>
      </c>
      <c r="E263" s="21">
        <f t="shared" si="10"/>
        <v>3696</v>
      </c>
      <c r="F263" s="16"/>
      <c r="G263" s="122" t="s">
        <v>510</v>
      </c>
    </row>
    <row r="264" spans="1:15" s="23" customFormat="1" x14ac:dyDescent="0.3">
      <c r="A264" s="17">
        <v>1810</v>
      </c>
      <c r="B264" s="38">
        <v>9781032245102</v>
      </c>
      <c r="C264" s="39" t="s">
        <v>506</v>
      </c>
      <c r="D264" s="40">
        <v>2600</v>
      </c>
      <c r="E264" s="21">
        <f t="shared" si="10"/>
        <v>2080</v>
      </c>
      <c r="F264" s="16"/>
      <c r="G264" s="122" t="s">
        <v>505</v>
      </c>
    </row>
    <row r="265" spans="1:15" s="23" customFormat="1" x14ac:dyDescent="0.3">
      <c r="A265" s="17">
        <v>1811</v>
      </c>
      <c r="B265" s="18">
        <v>9781032350561</v>
      </c>
      <c r="C265" s="55" t="s">
        <v>87</v>
      </c>
      <c r="D265" s="40">
        <v>1360</v>
      </c>
      <c r="E265" s="21">
        <f t="shared" si="10"/>
        <v>1088</v>
      </c>
      <c r="F265" s="94"/>
      <c r="G265" s="66" t="s">
        <v>89</v>
      </c>
      <c r="H265" s="22"/>
      <c r="I265" s="22"/>
      <c r="J265" s="22"/>
      <c r="K265" s="22"/>
      <c r="L265" s="22"/>
      <c r="M265" s="22"/>
      <c r="N265" s="22"/>
      <c r="O265" s="22"/>
    </row>
    <row r="266" spans="1:15" s="13" customFormat="1" x14ac:dyDescent="0.2">
      <c r="A266" s="11"/>
      <c r="B266" s="12"/>
      <c r="D266" s="14"/>
      <c r="E266" s="15"/>
      <c r="F266" s="11"/>
    </row>
    <row r="267" spans="1:15" s="23" customFormat="1" x14ac:dyDescent="0.2">
      <c r="A267" s="131" t="s">
        <v>7</v>
      </c>
      <c r="B267" s="131"/>
      <c r="C267" s="131"/>
      <c r="D267" s="131"/>
      <c r="E267" s="131"/>
      <c r="F267" s="16"/>
    </row>
    <row r="268" spans="1:15" s="22" customFormat="1" x14ac:dyDescent="0.3">
      <c r="A268" s="17">
        <v>1901</v>
      </c>
      <c r="B268" s="24">
        <v>9780323917377</v>
      </c>
      <c r="C268" s="82" t="s">
        <v>904</v>
      </c>
      <c r="D268" s="25">
        <v>4430</v>
      </c>
      <c r="E268" s="21">
        <f t="shared" ref="E268:E279" si="11">D268*0.8</f>
        <v>3544</v>
      </c>
      <c r="F268" s="94"/>
      <c r="G268" s="106" t="s">
        <v>905</v>
      </c>
    </row>
    <row r="269" spans="1:15" s="22" customFormat="1" x14ac:dyDescent="0.3">
      <c r="A269" s="17">
        <v>1902</v>
      </c>
      <c r="B269" s="18">
        <v>9781108474245</v>
      </c>
      <c r="C269" s="55" t="s">
        <v>78</v>
      </c>
      <c r="D269" s="43">
        <v>1740</v>
      </c>
      <c r="E269" s="21">
        <f t="shared" si="11"/>
        <v>1392</v>
      </c>
      <c r="F269" s="94"/>
      <c r="G269" s="106" t="s">
        <v>80</v>
      </c>
    </row>
    <row r="270" spans="1:15" s="22" customFormat="1" x14ac:dyDescent="0.3">
      <c r="A270" s="17">
        <v>1903</v>
      </c>
      <c r="B270" s="18">
        <v>9780198872719</v>
      </c>
      <c r="C270" s="55" t="s">
        <v>92</v>
      </c>
      <c r="D270" s="47">
        <v>1430</v>
      </c>
      <c r="E270" s="21">
        <f t="shared" si="11"/>
        <v>1144</v>
      </c>
      <c r="F270" s="94"/>
      <c r="G270" s="106" t="s">
        <v>95</v>
      </c>
    </row>
    <row r="271" spans="1:15" s="22" customFormat="1" x14ac:dyDescent="0.3">
      <c r="A271" s="17">
        <v>1904</v>
      </c>
      <c r="B271" s="41">
        <v>9781009201407</v>
      </c>
      <c r="C271" s="42" t="s">
        <v>368</v>
      </c>
      <c r="D271" s="43">
        <v>1270</v>
      </c>
      <c r="E271" s="21">
        <f t="shared" si="11"/>
        <v>1016</v>
      </c>
      <c r="F271" s="94"/>
      <c r="G271" s="106" t="s">
        <v>369</v>
      </c>
    </row>
    <row r="272" spans="1:15" s="22" customFormat="1" x14ac:dyDescent="0.3">
      <c r="A272" s="17">
        <v>1905</v>
      </c>
      <c r="B272" s="18">
        <v>9780192896391</v>
      </c>
      <c r="C272" s="55" t="s">
        <v>90</v>
      </c>
      <c r="D272" s="47">
        <v>430</v>
      </c>
      <c r="E272" s="21">
        <f t="shared" si="11"/>
        <v>344</v>
      </c>
      <c r="F272" s="94"/>
      <c r="G272" s="106" t="s">
        <v>93</v>
      </c>
    </row>
    <row r="273" spans="1:7" s="22" customFormat="1" x14ac:dyDescent="0.3">
      <c r="A273" s="17">
        <v>1906</v>
      </c>
      <c r="B273" s="18">
        <v>9780192862686</v>
      </c>
      <c r="C273" s="55" t="s">
        <v>91</v>
      </c>
      <c r="D273" s="25">
        <v>810</v>
      </c>
      <c r="E273" s="21">
        <f t="shared" si="11"/>
        <v>648</v>
      </c>
      <c r="F273" s="94"/>
      <c r="G273" s="106" t="s">
        <v>94</v>
      </c>
    </row>
    <row r="274" spans="1:7" s="22" customFormat="1" x14ac:dyDescent="0.3">
      <c r="A274" s="17">
        <v>1907</v>
      </c>
      <c r="B274" s="24">
        <v>9781032445953</v>
      </c>
      <c r="C274" s="82" t="s">
        <v>673</v>
      </c>
      <c r="D274" s="25">
        <v>1550</v>
      </c>
      <c r="E274" s="21">
        <f t="shared" si="11"/>
        <v>1240</v>
      </c>
      <c r="F274" s="94"/>
      <c r="G274" s="106" t="s">
        <v>674</v>
      </c>
    </row>
    <row r="275" spans="1:7" s="22" customFormat="1" x14ac:dyDescent="0.3">
      <c r="A275" s="17">
        <v>1908</v>
      </c>
      <c r="B275" s="45">
        <v>9781119788690</v>
      </c>
      <c r="C275" s="64" t="s">
        <v>649</v>
      </c>
      <c r="D275" s="47">
        <v>4530</v>
      </c>
      <c r="E275" s="21">
        <f t="shared" si="11"/>
        <v>3624</v>
      </c>
      <c r="F275" s="94"/>
      <c r="G275" s="106" t="s">
        <v>650</v>
      </c>
    </row>
    <row r="276" spans="1:7" s="22" customFormat="1" x14ac:dyDescent="0.3">
      <c r="A276" s="17">
        <v>1909</v>
      </c>
      <c r="B276" s="45">
        <v>9781032521022</v>
      </c>
      <c r="C276" s="46" t="s">
        <v>902</v>
      </c>
      <c r="D276" s="47">
        <v>2820</v>
      </c>
      <c r="E276" s="21">
        <f t="shared" si="11"/>
        <v>2256</v>
      </c>
      <c r="F276" s="94"/>
      <c r="G276" s="106" t="s">
        <v>903</v>
      </c>
    </row>
    <row r="277" spans="1:7" s="22" customFormat="1" x14ac:dyDescent="0.3">
      <c r="A277" s="17">
        <v>1910</v>
      </c>
      <c r="B277" s="18">
        <v>9781009433129</v>
      </c>
      <c r="C277" s="55" t="s">
        <v>362</v>
      </c>
      <c r="D277" s="37">
        <v>1580</v>
      </c>
      <c r="E277" s="21">
        <f t="shared" si="11"/>
        <v>1264</v>
      </c>
      <c r="F277" s="94"/>
      <c r="G277" s="106" t="s">
        <v>363</v>
      </c>
    </row>
    <row r="278" spans="1:7" s="22" customFormat="1" x14ac:dyDescent="0.3">
      <c r="A278" s="17">
        <v>1911</v>
      </c>
      <c r="B278" s="18">
        <v>9781119867340</v>
      </c>
      <c r="C278" s="55" t="s">
        <v>906</v>
      </c>
      <c r="D278" s="25">
        <v>3950</v>
      </c>
      <c r="E278" s="21">
        <f t="shared" si="11"/>
        <v>3160</v>
      </c>
      <c r="F278" s="94"/>
      <c r="G278" s="106" t="s">
        <v>907</v>
      </c>
    </row>
    <row r="279" spans="1:7" s="22" customFormat="1" x14ac:dyDescent="0.3">
      <c r="A279" s="17">
        <v>1912</v>
      </c>
      <c r="B279" s="52">
        <v>9780367210168</v>
      </c>
      <c r="C279" s="67" t="s">
        <v>808</v>
      </c>
      <c r="D279" s="54">
        <v>3130</v>
      </c>
      <c r="E279" s="21">
        <f t="shared" si="11"/>
        <v>2504</v>
      </c>
      <c r="F279" s="94"/>
      <c r="G279" s="106" t="s">
        <v>809</v>
      </c>
    </row>
    <row r="280" spans="1:7" s="13" customFormat="1" x14ac:dyDescent="0.2">
      <c r="A280" s="11"/>
      <c r="B280" s="12"/>
      <c r="D280" s="14"/>
      <c r="E280" s="15"/>
      <c r="F280" s="11"/>
    </row>
    <row r="281" spans="1:7" s="23" customFormat="1" x14ac:dyDescent="0.2">
      <c r="A281" s="131" t="s">
        <v>8</v>
      </c>
      <c r="B281" s="131"/>
      <c r="C281" s="131"/>
      <c r="D281" s="131"/>
      <c r="E281" s="131"/>
      <c r="F281" s="16"/>
    </row>
    <row r="282" spans="1:7" s="22" customFormat="1" x14ac:dyDescent="0.3">
      <c r="A282" s="17">
        <v>2001</v>
      </c>
      <c r="B282" s="41">
        <v>9781032186993</v>
      </c>
      <c r="C282" s="42" t="s">
        <v>967</v>
      </c>
      <c r="D282" s="43">
        <v>3340</v>
      </c>
      <c r="E282" s="21">
        <f t="shared" ref="E282:E290" si="12">D282*0.8</f>
        <v>2672</v>
      </c>
      <c r="F282" s="94"/>
      <c r="G282" s="106" t="s">
        <v>968</v>
      </c>
    </row>
    <row r="283" spans="1:7" s="22" customFormat="1" x14ac:dyDescent="0.3">
      <c r="A283" s="17">
        <v>2002</v>
      </c>
      <c r="B283" s="35">
        <v>9783031352782</v>
      </c>
      <c r="C283" s="36" t="s">
        <v>973</v>
      </c>
      <c r="D283" s="37">
        <v>4530</v>
      </c>
      <c r="E283" s="21">
        <f t="shared" si="12"/>
        <v>3624</v>
      </c>
      <c r="F283" s="94"/>
      <c r="G283" s="106" t="s">
        <v>974</v>
      </c>
    </row>
    <row r="284" spans="1:7" s="22" customFormat="1" x14ac:dyDescent="0.3">
      <c r="A284" s="17">
        <v>2003</v>
      </c>
      <c r="B284" s="49">
        <v>9781032438214</v>
      </c>
      <c r="C284" s="77" t="s">
        <v>963</v>
      </c>
      <c r="D284" s="51">
        <v>2820</v>
      </c>
      <c r="E284" s="21">
        <f t="shared" si="12"/>
        <v>2256</v>
      </c>
      <c r="F284" s="94"/>
      <c r="G284" s="106" t="s">
        <v>964</v>
      </c>
    </row>
    <row r="285" spans="1:7" s="22" customFormat="1" x14ac:dyDescent="0.3">
      <c r="A285" s="17">
        <v>2004</v>
      </c>
      <c r="B285" s="90">
        <v>9781107135277</v>
      </c>
      <c r="C285" s="112" t="s">
        <v>96</v>
      </c>
      <c r="D285" s="43">
        <v>1580</v>
      </c>
      <c r="E285" s="21">
        <f t="shared" si="12"/>
        <v>1264</v>
      </c>
      <c r="F285" s="94"/>
      <c r="G285" s="106" t="s">
        <v>370</v>
      </c>
    </row>
    <row r="286" spans="1:7" s="22" customFormat="1" x14ac:dyDescent="0.3">
      <c r="A286" s="17">
        <v>2005</v>
      </c>
      <c r="B286" s="35">
        <v>9780128191019</v>
      </c>
      <c r="C286" s="36" t="s">
        <v>965</v>
      </c>
      <c r="D286" s="37">
        <v>3750</v>
      </c>
      <c r="E286" s="21">
        <f t="shared" si="12"/>
        <v>3000</v>
      </c>
      <c r="F286" s="94"/>
      <c r="G286" s="106" t="s">
        <v>966</v>
      </c>
    </row>
    <row r="287" spans="1:7" s="22" customFormat="1" x14ac:dyDescent="0.3">
      <c r="A287" s="17">
        <v>2006</v>
      </c>
      <c r="B287" s="26">
        <v>9783031276415</v>
      </c>
      <c r="C287" s="65" t="s">
        <v>971</v>
      </c>
      <c r="D287" s="28">
        <v>3740</v>
      </c>
      <c r="E287" s="21">
        <f t="shared" si="12"/>
        <v>2992</v>
      </c>
      <c r="F287" s="94"/>
      <c r="G287" s="106" t="s">
        <v>972</v>
      </c>
    </row>
    <row r="288" spans="1:7" s="22" customFormat="1" x14ac:dyDescent="0.3">
      <c r="A288" s="17">
        <v>2007</v>
      </c>
      <c r="B288" s="41">
        <v>9781032493954</v>
      </c>
      <c r="C288" s="42" t="s">
        <v>969</v>
      </c>
      <c r="D288" s="43">
        <v>2600</v>
      </c>
      <c r="E288" s="21">
        <f t="shared" si="12"/>
        <v>2080</v>
      </c>
      <c r="F288" s="94"/>
      <c r="G288" s="106" t="s">
        <v>970</v>
      </c>
    </row>
    <row r="289" spans="1:15" s="22" customFormat="1" x14ac:dyDescent="0.3">
      <c r="A289" s="17">
        <v>2008</v>
      </c>
      <c r="B289" s="41">
        <v>9781032404691</v>
      </c>
      <c r="C289" s="42" t="s">
        <v>515</v>
      </c>
      <c r="D289" s="43">
        <v>2820</v>
      </c>
      <c r="E289" s="21">
        <f t="shared" si="12"/>
        <v>2256</v>
      </c>
      <c r="F289" s="94"/>
      <c r="G289" s="106" t="s">
        <v>516</v>
      </c>
    </row>
    <row r="290" spans="1:15" s="22" customFormat="1" x14ac:dyDescent="0.3">
      <c r="A290" s="17">
        <v>2009</v>
      </c>
      <c r="B290" s="35">
        <v>9781119885962</v>
      </c>
      <c r="C290" s="36" t="s">
        <v>975</v>
      </c>
      <c r="D290" s="37">
        <v>2980</v>
      </c>
      <c r="E290" s="21">
        <f t="shared" si="12"/>
        <v>2384</v>
      </c>
      <c r="F290" s="94"/>
      <c r="G290" s="106" t="s">
        <v>976</v>
      </c>
    </row>
    <row r="291" spans="1:15" s="13" customFormat="1" x14ac:dyDescent="0.2">
      <c r="A291" s="11"/>
      <c r="B291" s="12"/>
      <c r="D291" s="14"/>
      <c r="E291" s="15"/>
      <c r="F291" s="11"/>
    </row>
    <row r="292" spans="1:15" s="23" customFormat="1" x14ac:dyDescent="0.2">
      <c r="A292" s="131" t="s">
        <v>34</v>
      </c>
      <c r="B292" s="131"/>
      <c r="C292" s="131"/>
      <c r="D292" s="131"/>
      <c r="E292" s="131"/>
      <c r="F292" s="16"/>
    </row>
    <row r="293" spans="1:15" s="22" customFormat="1" x14ac:dyDescent="0.3">
      <c r="A293" s="17">
        <v>2101</v>
      </c>
      <c r="B293" s="26">
        <v>9781009125796</v>
      </c>
      <c r="C293" s="68" t="s">
        <v>987</v>
      </c>
      <c r="D293" s="40">
        <v>1120</v>
      </c>
      <c r="E293" s="21">
        <f t="shared" ref="E293:E300" si="13">D293*0.8</f>
        <v>896</v>
      </c>
      <c r="F293" s="16"/>
      <c r="G293" s="122" t="s">
        <v>988</v>
      </c>
      <c r="H293" s="23"/>
      <c r="I293" s="23"/>
      <c r="J293" s="23"/>
      <c r="K293" s="23"/>
      <c r="L293" s="23"/>
      <c r="M293" s="23"/>
      <c r="N293" s="23"/>
      <c r="O293" s="23"/>
    </row>
    <row r="294" spans="1:15" s="22" customFormat="1" x14ac:dyDescent="0.3">
      <c r="A294" s="17">
        <v>2102</v>
      </c>
      <c r="B294" s="18">
        <v>9781108839198</v>
      </c>
      <c r="C294" s="29" t="s">
        <v>984</v>
      </c>
      <c r="D294" s="40">
        <v>4990</v>
      </c>
      <c r="E294" s="21">
        <f t="shared" si="13"/>
        <v>3992</v>
      </c>
      <c r="F294" s="16"/>
      <c r="G294" s="122" t="s">
        <v>983</v>
      </c>
      <c r="H294" s="23"/>
      <c r="I294" s="23"/>
      <c r="J294" s="23"/>
      <c r="K294" s="23"/>
      <c r="L294" s="23"/>
      <c r="M294" s="23"/>
      <c r="N294" s="23"/>
      <c r="O294" s="23"/>
    </row>
    <row r="295" spans="1:15" s="23" customFormat="1" x14ac:dyDescent="0.3">
      <c r="A295" s="17">
        <v>2103</v>
      </c>
      <c r="B295" s="26">
        <v>9780192855916</v>
      </c>
      <c r="C295" s="27" t="s">
        <v>519</v>
      </c>
      <c r="D295" s="28">
        <v>1430</v>
      </c>
      <c r="E295" s="21">
        <f t="shared" si="13"/>
        <v>1144</v>
      </c>
      <c r="F295" s="94"/>
      <c r="G295" s="106" t="s">
        <v>520</v>
      </c>
      <c r="H295" s="22"/>
      <c r="I295" s="22"/>
      <c r="J295" s="22"/>
      <c r="K295" s="22"/>
      <c r="L295" s="22"/>
      <c r="M295" s="22"/>
      <c r="N295" s="22"/>
      <c r="O295" s="22"/>
    </row>
    <row r="296" spans="1:15" s="23" customFormat="1" x14ac:dyDescent="0.3">
      <c r="A296" s="17">
        <v>2104</v>
      </c>
      <c r="B296" s="38">
        <v>9780192864482</v>
      </c>
      <c r="C296" s="39" t="s">
        <v>981</v>
      </c>
      <c r="D296" s="40">
        <v>1430</v>
      </c>
      <c r="E296" s="21">
        <f t="shared" si="13"/>
        <v>1144</v>
      </c>
      <c r="F296" s="16"/>
      <c r="G296" s="122" t="s">
        <v>982</v>
      </c>
    </row>
    <row r="297" spans="1:15" s="23" customFormat="1" x14ac:dyDescent="0.3">
      <c r="A297" s="17">
        <v>2105</v>
      </c>
      <c r="B297" s="38">
        <v>9780192893529</v>
      </c>
      <c r="C297" s="39" t="s">
        <v>977</v>
      </c>
      <c r="D297" s="40">
        <v>1580</v>
      </c>
      <c r="E297" s="21">
        <f t="shared" si="13"/>
        <v>1264</v>
      </c>
      <c r="F297" s="16"/>
      <c r="G297" s="122" t="s">
        <v>978</v>
      </c>
    </row>
    <row r="298" spans="1:15" s="23" customFormat="1" x14ac:dyDescent="0.3">
      <c r="A298" s="17">
        <v>2106</v>
      </c>
      <c r="B298" s="26">
        <v>9783031267420</v>
      </c>
      <c r="C298" s="27" t="s">
        <v>521</v>
      </c>
      <c r="D298" s="28">
        <v>1090</v>
      </c>
      <c r="E298" s="21">
        <f t="shared" si="13"/>
        <v>872</v>
      </c>
      <c r="F298" s="16"/>
      <c r="G298" s="122" t="s">
        <v>522</v>
      </c>
    </row>
    <row r="299" spans="1:15" s="23" customFormat="1" x14ac:dyDescent="0.3">
      <c r="A299" s="17">
        <v>2107</v>
      </c>
      <c r="B299" s="18">
        <v>9783031363856</v>
      </c>
      <c r="C299" s="29" t="s">
        <v>985</v>
      </c>
      <c r="D299" s="40">
        <v>3470</v>
      </c>
      <c r="E299" s="21">
        <f t="shared" si="13"/>
        <v>2776</v>
      </c>
      <c r="F299" s="16"/>
      <c r="G299" s="122" t="s">
        <v>986</v>
      </c>
    </row>
    <row r="300" spans="1:15" s="23" customFormat="1" x14ac:dyDescent="0.3">
      <c r="A300" s="17">
        <v>2108</v>
      </c>
      <c r="B300" s="18">
        <v>9781035302048</v>
      </c>
      <c r="C300" s="29" t="s">
        <v>517</v>
      </c>
      <c r="D300" s="40">
        <v>2780</v>
      </c>
      <c r="E300" s="21">
        <f t="shared" si="13"/>
        <v>2224</v>
      </c>
      <c r="F300" s="94"/>
      <c r="G300" s="106" t="s">
        <v>518</v>
      </c>
      <c r="H300" s="22"/>
      <c r="I300" s="22"/>
      <c r="J300" s="22"/>
      <c r="K300" s="22"/>
      <c r="L300" s="22"/>
      <c r="M300" s="22"/>
      <c r="N300" s="22"/>
      <c r="O300" s="22"/>
    </row>
    <row r="301" spans="1:15" s="13" customFormat="1" x14ac:dyDescent="0.2">
      <c r="A301" s="11"/>
      <c r="B301" s="12"/>
      <c r="D301" s="71"/>
      <c r="E301" s="15"/>
      <c r="F301" s="11"/>
    </row>
    <row r="302" spans="1:15" s="23" customFormat="1" x14ac:dyDescent="0.2">
      <c r="A302" s="131" t="s">
        <v>9</v>
      </c>
      <c r="B302" s="131"/>
      <c r="C302" s="131"/>
      <c r="D302" s="131"/>
      <c r="E302" s="131"/>
      <c r="F302" s="16"/>
    </row>
    <row r="303" spans="1:15" s="22" customFormat="1" x14ac:dyDescent="0.3">
      <c r="A303" s="17">
        <v>2201</v>
      </c>
      <c r="B303" s="101" t="s">
        <v>201</v>
      </c>
      <c r="C303" s="116" t="s">
        <v>202</v>
      </c>
      <c r="D303" s="28">
        <v>2820</v>
      </c>
      <c r="E303" s="21">
        <f>D303*0.8</f>
        <v>2256</v>
      </c>
      <c r="F303" s="94" t="s">
        <v>122</v>
      </c>
      <c r="G303" s="124" t="str">
        <f>HYPERLINK("https://www.routledge.com/products/9781032071367","https://www.routledge.com/products/9781032071367")</f>
        <v>https://www.routledge.com/products/9781032071367</v>
      </c>
    </row>
    <row r="304" spans="1:15" s="22" customFormat="1" x14ac:dyDescent="0.3">
      <c r="A304" s="17">
        <v>2202</v>
      </c>
      <c r="B304" s="81" t="s">
        <v>203</v>
      </c>
      <c r="C304" s="29" t="s">
        <v>204</v>
      </c>
      <c r="D304" s="28">
        <v>4650</v>
      </c>
      <c r="E304" s="21">
        <f>D304*0.8</f>
        <v>3720</v>
      </c>
      <c r="F304" s="94" t="s">
        <v>122</v>
      </c>
      <c r="G304" s="120" t="str">
        <f>HYPERLINK("http://pubs.rsc.org/en/content/ebook/978-1-83916-780-5","http://pubs.rsc.org/en/content/ebook/978-1-83916-780-5")</f>
        <v>http://pubs.rsc.org/en/content/ebook/978-1-83916-780-5</v>
      </c>
    </row>
    <row r="305" spans="1:15" s="22" customFormat="1" x14ac:dyDescent="0.3">
      <c r="A305" s="17">
        <v>2203</v>
      </c>
      <c r="B305" s="18">
        <v>9783030803612</v>
      </c>
      <c r="C305" s="67" t="s">
        <v>205</v>
      </c>
      <c r="D305" s="51">
        <v>1880</v>
      </c>
      <c r="E305" s="21">
        <f>D305*0.8</f>
        <v>1504</v>
      </c>
      <c r="F305" s="94" t="s">
        <v>122</v>
      </c>
      <c r="G305" s="120" t="str">
        <f>HYPERLINK("https://www.springer.com/gp/book/978-3-030-80361-2","https://www.springer.com/gp/book/978-3-030-80361-2")</f>
        <v>https://www.springer.com/gp/book/978-3-030-80361-2</v>
      </c>
    </row>
    <row r="306" spans="1:15" s="22" customFormat="1" x14ac:dyDescent="0.3">
      <c r="A306" s="17">
        <v>2204</v>
      </c>
      <c r="B306" s="18">
        <v>9783031202650</v>
      </c>
      <c r="C306" s="67" t="s">
        <v>255</v>
      </c>
      <c r="D306" s="28">
        <v>4530</v>
      </c>
      <c r="E306" s="21">
        <f>D306*0.8</f>
        <v>3624</v>
      </c>
      <c r="F306" s="94" t="s">
        <v>122</v>
      </c>
      <c r="G306" s="120" t="str">
        <f>HYPERLINK("https://www.springer.com/gp/book/978-3-031-20265-0","https://www.springer.com/gp/book/978-3-031-20265-0")</f>
        <v>https://www.springer.com/gp/book/978-3-031-20265-0</v>
      </c>
    </row>
    <row r="307" spans="1:15" s="22" customFormat="1" x14ac:dyDescent="0.3">
      <c r="A307" s="17">
        <v>2205</v>
      </c>
      <c r="B307" s="18">
        <v>9789811949173</v>
      </c>
      <c r="C307" s="67" t="s">
        <v>207</v>
      </c>
      <c r="D307" s="51">
        <v>3740</v>
      </c>
      <c r="E307" s="21">
        <f>D307*0.8</f>
        <v>2992</v>
      </c>
      <c r="F307" s="94" t="s">
        <v>122</v>
      </c>
      <c r="G307" s="120" t="s">
        <v>558</v>
      </c>
    </row>
    <row r="308" spans="1:15" s="22" customFormat="1" x14ac:dyDescent="0.3">
      <c r="A308" s="17">
        <v>2206</v>
      </c>
      <c r="B308" s="18">
        <v>9783031226212</v>
      </c>
      <c r="C308" s="67" t="s">
        <v>208</v>
      </c>
      <c r="D308" s="51">
        <v>5330</v>
      </c>
      <c r="E308" s="21">
        <f>D308*0.8</f>
        <v>4264</v>
      </c>
      <c r="F308" s="94" t="s">
        <v>122</v>
      </c>
      <c r="G308" s="120" t="s">
        <v>559</v>
      </c>
    </row>
    <row r="309" spans="1:15" s="22" customFormat="1" x14ac:dyDescent="0.3">
      <c r="A309" s="17">
        <v>2207</v>
      </c>
      <c r="B309" s="18">
        <v>9789811971457</v>
      </c>
      <c r="C309" s="67" t="s">
        <v>209</v>
      </c>
      <c r="D309" s="51">
        <v>4000</v>
      </c>
      <c r="E309" s="21">
        <f>D309*0.8</f>
        <v>3200</v>
      </c>
      <c r="F309" s="94" t="s">
        <v>122</v>
      </c>
      <c r="G309" s="120" t="s">
        <v>560</v>
      </c>
    </row>
    <row r="310" spans="1:15" s="22" customFormat="1" x14ac:dyDescent="0.3">
      <c r="A310" s="17">
        <v>2208</v>
      </c>
      <c r="B310" s="81" t="s">
        <v>225</v>
      </c>
      <c r="C310" s="29" t="s">
        <v>575</v>
      </c>
      <c r="D310" s="51">
        <v>2280</v>
      </c>
      <c r="E310" s="21">
        <f>D310*0.8</f>
        <v>1824</v>
      </c>
      <c r="F310" s="94" t="s">
        <v>122</v>
      </c>
      <c r="G310" s="120" t="s">
        <v>574</v>
      </c>
    </row>
    <row r="311" spans="1:15" s="22" customFormat="1" x14ac:dyDescent="0.3">
      <c r="A311" s="17">
        <v>2209</v>
      </c>
      <c r="B311" s="18">
        <v>9789819900145</v>
      </c>
      <c r="C311" s="67" t="s">
        <v>210</v>
      </c>
      <c r="D311" s="51">
        <v>4270</v>
      </c>
      <c r="E311" s="21">
        <f>D311*0.8</f>
        <v>3416</v>
      </c>
      <c r="F311" s="94" t="s">
        <v>122</v>
      </c>
      <c r="G311" s="120" t="s">
        <v>561</v>
      </c>
    </row>
    <row r="312" spans="1:15" s="22" customFormat="1" x14ac:dyDescent="0.3">
      <c r="A312" s="17">
        <v>2210</v>
      </c>
      <c r="B312" s="18">
        <v>9789811948657</v>
      </c>
      <c r="C312" s="67" t="s">
        <v>191</v>
      </c>
      <c r="D312" s="40">
        <v>2670</v>
      </c>
      <c r="E312" s="21">
        <f>D312*0.8</f>
        <v>2136</v>
      </c>
      <c r="F312" s="94" t="s">
        <v>122</v>
      </c>
      <c r="G312" s="120" t="str">
        <f>HYPERLINK("https://www.springer.com/gp/book/978-981-19-4865-7","https://www.springer.com/gp/book/978-981-19-4865-7")</f>
        <v>https://www.springer.com/gp/book/978-981-19-4865-7</v>
      </c>
    </row>
    <row r="313" spans="1:15" s="22" customFormat="1" x14ac:dyDescent="0.3">
      <c r="A313" s="17">
        <v>2211</v>
      </c>
      <c r="B313" s="18">
        <v>9789811953262</v>
      </c>
      <c r="C313" s="67" t="s">
        <v>244</v>
      </c>
      <c r="D313" s="28">
        <v>3740</v>
      </c>
      <c r="E313" s="21">
        <f>D313*0.8</f>
        <v>2992</v>
      </c>
      <c r="F313" s="94" t="s">
        <v>122</v>
      </c>
      <c r="G313" s="120" t="str">
        <f>HYPERLINK("https://www.springer.com/gp/book/978-981-19-5326-2","https://www.springer.com/gp/book/978-981-19-5326-2")</f>
        <v>https://www.springer.com/gp/book/978-981-19-5326-2</v>
      </c>
    </row>
    <row r="314" spans="1:15" s="22" customFormat="1" x14ac:dyDescent="0.3">
      <c r="A314" s="139">
        <v>2212</v>
      </c>
      <c r="B314" s="49">
        <v>9781108494106</v>
      </c>
      <c r="C314" s="50" t="s">
        <v>379</v>
      </c>
      <c r="D314" s="51">
        <v>2670</v>
      </c>
      <c r="E314" s="21">
        <f>D314*0.8</f>
        <v>2136</v>
      </c>
      <c r="F314" s="16"/>
      <c r="G314" s="122" t="s">
        <v>380</v>
      </c>
      <c r="H314" s="23"/>
      <c r="I314" s="23"/>
      <c r="J314" s="23"/>
      <c r="K314" s="23"/>
      <c r="L314" s="23"/>
      <c r="M314" s="23"/>
      <c r="N314" s="23"/>
      <c r="O314" s="23"/>
    </row>
    <row r="315" spans="1:15" s="22" customFormat="1" x14ac:dyDescent="0.3">
      <c r="A315" s="17">
        <v>2213</v>
      </c>
      <c r="B315" s="81" t="s">
        <v>215</v>
      </c>
      <c r="C315" s="29" t="s">
        <v>216</v>
      </c>
      <c r="D315" s="51">
        <v>2940</v>
      </c>
      <c r="E315" s="21">
        <f>D315*0.8</f>
        <v>2352</v>
      </c>
      <c r="F315" s="94" t="s">
        <v>122</v>
      </c>
      <c r="G315" s="120" t="s">
        <v>566</v>
      </c>
    </row>
    <row r="316" spans="1:15" s="22" customFormat="1" x14ac:dyDescent="0.3">
      <c r="A316" s="17">
        <v>2214</v>
      </c>
      <c r="B316" s="101" t="s">
        <v>217</v>
      </c>
      <c r="C316" s="116" t="s">
        <v>218</v>
      </c>
      <c r="D316" s="51">
        <v>4060</v>
      </c>
      <c r="E316" s="21">
        <f>D316*0.8</f>
        <v>3248</v>
      </c>
      <c r="F316" s="94" t="s">
        <v>122</v>
      </c>
      <c r="G316" s="120" t="s">
        <v>567</v>
      </c>
    </row>
    <row r="317" spans="1:15" s="22" customFormat="1" x14ac:dyDescent="0.3">
      <c r="A317" s="17">
        <v>2215</v>
      </c>
      <c r="B317" s="18">
        <v>9783030897253</v>
      </c>
      <c r="C317" s="67" t="s">
        <v>167</v>
      </c>
      <c r="D317" s="28">
        <v>4270</v>
      </c>
      <c r="E317" s="21">
        <f>D317*0.8</f>
        <v>3416</v>
      </c>
      <c r="F317" s="94" t="s">
        <v>122</v>
      </c>
      <c r="G317" s="120" t="str">
        <f>HYPERLINK("https://www.springer.com/gp/book/978-3-030-89725-3","https://www.springer.com/gp/book/978-3-030-89725-3")</f>
        <v>https://www.springer.com/gp/book/978-3-030-89725-3</v>
      </c>
    </row>
    <row r="318" spans="1:15" s="22" customFormat="1" x14ac:dyDescent="0.3">
      <c r="A318" s="17">
        <v>2216</v>
      </c>
      <c r="B318" s="81" t="s">
        <v>219</v>
      </c>
      <c r="C318" s="29" t="s">
        <v>220</v>
      </c>
      <c r="D318" s="51">
        <v>3750</v>
      </c>
      <c r="E318" s="21">
        <f>D318*0.8</f>
        <v>3000</v>
      </c>
      <c r="F318" s="94" t="s">
        <v>122</v>
      </c>
      <c r="G318" s="120" t="s">
        <v>568</v>
      </c>
    </row>
    <row r="319" spans="1:15" s="22" customFormat="1" x14ac:dyDescent="0.3">
      <c r="A319" s="17">
        <v>2217</v>
      </c>
      <c r="B319" s="81" t="s">
        <v>221</v>
      </c>
      <c r="C319" s="29" t="s">
        <v>222</v>
      </c>
      <c r="D319" s="51">
        <v>4400</v>
      </c>
      <c r="E319" s="21">
        <f>D319*0.8</f>
        <v>3520</v>
      </c>
      <c r="F319" s="94" t="s">
        <v>122</v>
      </c>
      <c r="G319" s="120" t="s">
        <v>569</v>
      </c>
    </row>
    <row r="320" spans="1:15" s="22" customFormat="1" x14ac:dyDescent="0.3">
      <c r="A320" s="17">
        <v>2218</v>
      </c>
      <c r="B320" s="18">
        <v>9783031153082</v>
      </c>
      <c r="C320" s="67" t="s">
        <v>223</v>
      </c>
      <c r="D320" s="51">
        <v>4000</v>
      </c>
      <c r="E320" s="21">
        <f>D320*0.8</f>
        <v>3200</v>
      </c>
      <c r="F320" s="94" t="s">
        <v>122</v>
      </c>
      <c r="G320" s="120" t="s">
        <v>570</v>
      </c>
    </row>
    <row r="321" spans="1:15" s="22" customFormat="1" x14ac:dyDescent="0.3">
      <c r="A321" s="17">
        <v>2219</v>
      </c>
      <c r="B321" s="18">
        <v>9783031174667</v>
      </c>
      <c r="C321" s="67" t="s">
        <v>571</v>
      </c>
      <c r="D321" s="51">
        <v>5330</v>
      </c>
      <c r="E321" s="21">
        <f>D321*0.8</f>
        <v>4264</v>
      </c>
      <c r="F321" s="94" t="s">
        <v>122</v>
      </c>
      <c r="G321" s="120" t="s">
        <v>573</v>
      </c>
    </row>
    <row r="322" spans="1:15" s="22" customFormat="1" x14ac:dyDescent="0.3">
      <c r="A322" s="17">
        <v>2220</v>
      </c>
      <c r="B322" s="18">
        <v>9789811958205</v>
      </c>
      <c r="C322" s="67" t="s">
        <v>226</v>
      </c>
      <c r="D322" s="51">
        <v>4000</v>
      </c>
      <c r="E322" s="21">
        <f>D322*0.8</f>
        <v>3200</v>
      </c>
      <c r="F322" s="94" t="s">
        <v>122</v>
      </c>
      <c r="G322" s="120" t="s">
        <v>576</v>
      </c>
    </row>
    <row r="323" spans="1:15" s="22" customFormat="1" x14ac:dyDescent="0.3">
      <c r="A323" s="17">
        <v>2221</v>
      </c>
      <c r="B323" s="81" t="s">
        <v>1033</v>
      </c>
      <c r="C323" s="29" t="s">
        <v>1034</v>
      </c>
      <c r="D323" s="51">
        <v>31800</v>
      </c>
      <c r="E323" s="21">
        <f>D323*0.8</f>
        <v>25440</v>
      </c>
      <c r="F323" s="94"/>
      <c r="G323" s="120" t="s">
        <v>1035</v>
      </c>
    </row>
    <row r="324" spans="1:15" s="22" customFormat="1" x14ac:dyDescent="0.3">
      <c r="A324" s="17">
        <v>2222</v>
      </c>
      <c r="B324" s="18">
        <v>9789811939181</v>
      </c>
      <c r="C324" s="67" t="s">
        <v>227</v>
      </c>
      <c r="D324" s="51">
        <v>4270</v>
      </c>
      <c r="E324" s="21">
        <f>D324*0.8</f>
        <v>3416</v>
      </c>
      <c r="F324" s="94" t="s">
        <v>122</v>
      </c>
      <c r="G324" s="120" t="s">
        <v>577</v>
      </c>
    </row>
    <row r="325" spans="1:15" s="22" customFormat="1" x14ac:dyDescent="0.3">
      <c r="A325" s="17">
        <v>2223</v>
      </c>
      <c r="B325" s="81" t="s">
        <v>178</v>
      </c>
      <c r="C325" s="29" t="s">
        <v>182</v>
      </c>
      <c r="D325" s="47">
        <v>4930</v>
      </c>
      <c r="E325" s="21">
        <f>D325*0.8</f>
        <v>3944</v>
      </c>
      <c r="F325" s="94" t="s">
        <v>122</v>
      </c>
      <c r="G325" s="120" t="str">
        <f>HYPERLINK("https://www.degruyter.com/isbn/9783110724660","https://www.degruyter.com/isbn/9783110724660")</f>
        <v>https://www.degruyter.com/isbn/9783110724660</v>
      </c>
    </row>
    <row r="326" spans="1:15" s="22" customFormat="1" x14ac:dyDescent="0.3">
      <c r="A326" s="17">
        <v>2224</v>
      </c>
      <c r="B326" s="18">
        <v>9783030985523</v>
      </c>
      <c r="C326" s="67" t="s">
        <v>169</v>
      </c>
      <c r="D326" s="47">
        <v>3740</v>
      </c>
      <c r="E326" s="21">
        <f>D326*0.8</f>
        <v>2992</v>
      </c>
      <c r="F326" s="94" t="s">
        <v>122</v>
      </c>
      <c r="G326" s="120" t="str">
        <f>HYPERLINK("https://www.springer.com/gp/book/978-3-030-98552-3","https://www.springer.com/gp/book/978-3-030-98552-3")</f>
        <v>https://www.springer.com/gp/book/978-3-030-98552-3</v>
      </c>
    </row>
    <row r="327" spans="1:15" s="22" customFormat="1" x14ac:dyDescent="0.3">
      <c r="A327" s="17">
        <v>2225</v>
      </c>
      <c r="B327" s="18">
        <v>9783658398200</v>
      </c>
      <c r="C327" s="67" t="s">
        <v>254</v>
      </c>
      <c r="D327" s="20">
        <v>3210</v>
      </c>
      <c r="E327" s="21">
        <f>D327*0.8</f>
        <v>2568</v>
      </c>
      <c r="F327" s="94" t="s">
        <v>122</v>
      </c>
      <c r="G327" s="120" t="str">
        <f>HYPERLINK("https://www.springer.com/gp/book/978-3-658-39820-0","https://www.springer.com/gp/book/978-3-658-39820-0")</f>
        <v>https://www.springer.com/gp/book/978-3-658-39820-0</v>
      </c>
    </row>
    <row r="328" spans="1:15" s="22" customFormat="1" x14ac:dyDescent="0.3">
      <c r="A328" s="17">
        <v>2226</v>
      </c>
      <c r="B328" s="81" t="s">
        <v>160</v>
      </c>
      <c r="C328" s="29" t="s">
        <v>171</v>
      </c>
      <c r="D328" s="47">
        <v>5580</v>
      </c>
      <c r="E328" s="21">
        <f>D328*0.8</f>
        <v>4464</v>
      </c>
      <c r="F328" s="94" t="s">
        <v>122</v>
      </c>
      <c r="G328" s="120" t="str">
        <f>HYPERLINK("http://pubs.rsc.org/en/content/ebook/978-1-83916-802-4","http://pubs.rsc.org/en/content/ebook/978-1-83916-802-4")</f>
        <v>http://pubs.rsc.org/en/content/ebook/978-1-83916-802-4</v>
      </c>
    </row>
    <row r="329" spans="1:15" s="22" customFormat="1" x14ac:dyDescent="0.3">
      <c r="A329" s="17">
        <v>2227</v>
      </c>
      <c r="B329" s="18">
        <v>9780192866080</v>
      </c>
      <c r="C329" s="55" t="s">
        <v>110</v>
      </c>
      <c r="D329" s="28">
        <v>1400</v>
      </c>
      <c r="E329" s="21">
        <f>D329*0.8</f>
        <v>1120</v>
      </c>
      <c r="F329" s="94"/>
      <c r="G329" s="106" t="s">
        <v>111</v>
      </c>
    </row>
    <row r="330" spans="1:15" s="22" customFormat="1" x14ac:dyDescent="0.3">
      <c r="A330" s="17">
        <v>2228</v>
      </c>
      <c r="B330" s="18">
        <v>9780323951890</v>
      </c>
      <c r="C330" s="67" t="s">
        <v>872</v>
      </c>
      <c r="D330" s="51">
        <v>5920</v>
      </c>
      <c r="E330" s="21">
        <f>D330*0.8</f>
        <v>4736</v>
      </c>
      <c r="F330" s="94"/>
      <c r="G330" s="120" t="s">
        <v>873</v>
      </c>
    </row>
    <row r="331" spans="1:15" s="22" customFormat="1" x14ac:dyDescent="0.3">
      <c r="A331" s="17">
        <v>2229</v>
      </c>
      <c r="B331" s="81" t="s">
        <v>228</v>
      </c>
      <c r="C331" s="29" t="s">
        <v>229</v>
      </c>
      <c r="D331" s="51">
        <v>2290</v>
      </c>
      <c r="E331" s="21">
        <f>D331*0.8</f>
        <v>1832</v>
      </c>
      <c r="F331" s="94" t="s">
        <v>122</v>
      </c>
      <c r="G331" s="120" t="s">
        <v>549</v>
      </c>
    </row>
    <row r="332" spans="1:15" s="22" customFormat="1" x14ac:dyDescent="0.3">
      <c r="A332" s="17">
        <v>2230</v>
      </c>
      <c r="B332" s="18">
        <v>9789811695711</v>
      </c>
      <c r="C332" s="67" t="s">
        <v>172</v>
      </c>
      <c r="D332" s="47">
        <v>4000</v>
      </c>
      <c r="E332" s="21">
        <f>D332*0.8</f>
        <v>3200</v>
      </c>
      <c r="F332" s="94" t="s">
        <v>122</v>
      </c>
      <c r="G332" s="120" t="str">
        <f>HYPERLINK("https://www.springer.com/gp/book/978-981-16-9571-1","https://www.springer.com/gp/book/978-981-16-9571-1")</f>
        <v>https://www.springer.com/gp/book/978-981-16-9571-1</v>
      </c>
    </row>
    <row r="333" spans="1:15" s="22" customFormat="1" x14ac:dyDescent="0.3">
      <c r="A333" s="17">
        <v>2231</v>
      </c>
      <c r="B333" s="81" t="s">
        <v>230</v>
      </c>
      <c r="C333" s="29" t="s">
        <v>231</v>
      </c>
      <c r="D333" s="51">
        <v>2620</v>
      </c>
      <c r="E333" s="21">
        <f>D333*0.8</f>
        <v>2096</v>
      </c>
      <c r="F333" s="94" t="s">
        <v>122</v>
      </c>
      <c r="G333" s="120" t="s">
        <v>550</v>
      </c>
    </row>
    <row r="334" spans="1:15" s="22" customFormat="1" x14ac:dyDescent="0.3">
      <c r="A334" s="17">
        <v>2232</v>
      </c>
      <c r="B334" s="18">
        <v>9780367484354</v>
      </c>
      <c r="C334" s="67" t="s">
        <v>779</v>
      </c>
      <c r="D334" s="51">
        <v>3910</v>
      </c>
      <c r="E334" s="21">
        <f>D334*0.8</f>
        <v>3128</v>
      </c>
      <c r="F334" s="94"/>
      <c r="G334" s="120" t="s">
        <v>778</v>
      </c>
    </row>
    <row r="335" spans="1:15" s="22" customFormat="1" x14ac:dyDescent="0.3">
      <c r="A335" s="17">
        <v>2233</v>
      </c>
      <c r="B335" s="18">
        <v>9781800611870</v>
      </c>
      <c r="C335" s="67" t="s">
        <v>1070</v>
      </c>
      <c r="D335" s="51">
        <v>4680</v>
      </c>
      <c r="E335" s="21">
        <f>D335*0.8</f>
        <v>3744</v>
      </c>
      <c r="F335" s="94" t="s">
        <v>122</v>
      </c>
      <c r="G335" s="120" t="s">
        <v>1071</v>
      </c>
    </row>
    <row r="336" spans="1:15" s="22" customFormat="1" x14ac:dyDescent="0.3">
      <c r="A336" s="139">
        <v>2234</v>
      </c>
      <c r="B336" s="101" t="s">
        <v>256</v>
      </c>
      <c r="C336" s="116" t="s">
        <v>257</v>
      </c>
      <c r="D336" s="28">
        <v>3290</v>
      </c>
      <c r="E336" s="21">
        <f>D336*0.8</f>
        <v>2632</v>
      </c>
      <c r="F336" s="16" t="s">
        <v>122</v>
      </c>
      <c r="G336" s="124" t="str">
        <f>HYPERLINK("https://www.routledge.com/products/9780367501259","https://www.routledge.com/products/9780367501259")</f>
        <v>https://www.routledge.com/products/9780367501259</v>
      </c>
      <c r="H336" s="23"/>
      <c r="I336" s="23"/>
      <c r="J336" s="23"/>
      <c r="K336" s="23"/>
      <c r="L336" s="23"/>
      <c r="M336" s="23"/>
      <c r="N336" s="23"/>
      <c r="O336" s="23"/>
    </row>
    <row r="337" spans="1:7" s="22" customFormat="1" x14ac:dyDescent="0.3">
      <c r="A337" s="17">
        <v>2235</v>
      </c>
      <c r="B337" s="18">
        <v>9789811951619</v>
      </c>
      <c r="C337" s="67" t="s">
        <v>173</v>
      </c>
      <c r="D337" s="28">
        <v>2680</v>
      </c>
      <c r="E337" s="21">
        <f>D337*0.8</f>
        <v>2144</v>
      </c>
      <c r="F337" s="94" t="s">
        <v>122</v>
      </c>
      <c r="G337" s="120" t="str">
        <f>HYPERLINK("https://www.springer.com/gp/book/978-981-19-5161-9","https://www.springer.com/gp/book/978-981-19-5161-9")</f>
        <v>https://www.springer.com/gp/book/978-981-19-5161-9</v>
      </c>
    </row>
    <row r="338" spans="1:7" s="22" customFormat="1" x14ac:dyDescent="0.3">
      <c r="A338" s="17">
        <v>2236</v>
      </c>
      <c r="B338" s="101" t="s">
        <v>237</v>
      </c>
      <c r="C338" s="116" t="s">
        <v>238</v>
      </c>
      <c r="D338" s="51">
        <v>4060</v>
      </c>
      <c r="E338" s="21">
        <f>D338*0.8</f>
        <v>3248</v>
      </c>
      <c r="F338" s="94" t="s">
        <v>122</v>
      </c>
      <c r="G338" s="120" t="s">
        <v>554</v>
      </c>
    </row>
    <row r="339" spans="1:7" s="22" customFormat="1" x14ac:dyDescent="0.3">
      <c r="A339" s="17">
        <v>2237</v>
      </c>
      <c r="B339" s="81" t="s">
        <v>1048</v>
      </c>
      <c r="C339" s="29" t="s">
        <v>1049</v>
      </c>
      <c r="D339" s="51">
        <v>2680</v>
      </c>
      <c r="E339" s="21">
        <f>D339*0.8</f>
        <v>2144</v>
      </c>
      <c r="F339" s="94"/>
      <c r="G339" s="120" t="s">
        <v>1050</v>
      </c>
    </row>
    <row r="340" spans="1:7" s="22" customFormat="1" x14ac:dyDescent="0.3">
      <c r="A340" s="17">
        <v>2238</v>
      </c>
      <c r="B340" s="81" t="s">
        <v>1042</v>
      </c>
      <c r="C340" s="29" t="s">
        <v>1043</v>
      </c>
      <c r="D340" s="51">
        <v>5460</v>
      </c>
      <c r="E340" s="21">
        <f>D340*0.8</f>
        <v>4368</v>
      </c>
      <c r="F340" s="94"/>
      <c r="G340" s="120" t="s">
        <v>1044</v>
      </c>
    </row>
    <row r="341" spans="1:7" s="22" customFormat="1" x14ac:dyDescent="0.3">
      <c r="A341" s="17">
        <v>2239</v>
      </c>
      <c r="B341" s="101" t="s">
        <v>239</v>
      </c>
      <c r="C341" s="116" t="s">
        <v>240</v>
      </c>
      <c r="D341" s="51">
        <v>3750</v>
      </c>
      <c r="E341" s="21">
        <f>D341*0.8</f>
        <v>3000</v>
      </c>
      <c r="F341" s="94" t="s">
        <v>122</v>
      </c>
      <c r="G341" s="120" t="s">
        <v>555</v>
      </c>
    </row>
    <row r="342" spans="1:7" s="22" customFormat="1" x14ac:dyDescent="0.3">
      <c r="A342" s="17">
        <v>2240</v>
      </c>
      <c r="B342" s="18">
        <v>9783031066153</v>
      </c>
      <c r="C342" s="50" t="s">
        <v>176</v>
      </c>
      <c r="D342" s="51">
        <v>4270</v>
      </c>
      <c r="E342" s="21">
        <f>D342*0.8</f>
        <v>3416</v>
      </c>
      <c r="F342" s="94" t="s">
        <v>122</v>
      </c>
      <c r="G342" s="120" t="str">
        <f>HYPERLINK("https://www.springer.com/gp/book/978-3-031-06615-3","https://www.springer.com/gp/book/978-3-031-06615-3")</f>
        <v>https://www.springer.com/gp/book/978-3-031-06615-3</v>
      </c>
    </row>
    <row r="343" spans="1:7" s="22" customFormat="1" x14ac:dyDescent="0.3">
      <c r="A343" s="17">
        <v>2241</v>
      </c>
      <c r="B343" s="101" t="s">
        <v>180</v>
      </c>
      <c r="C343" s="116" t="s">
        <v>184</v>
      </c>
      <c r="D343" s="28">
        <v>2820</v>
      </c>
      <c r="E343" s="21">
        <f>D343*0.8</f>
        <v>2256</v>
      </c>
      <c r="F343" s="94" t="s">
        <v>122</v>
      </c>
      <c r="G343" s="124" t="str">
        <f>HYPERLINK("https://www.routledge.com/products/9781482233032","https://www.routledge.com/products/9781482233032")</f>
        <v>https://www.routledge.com/products/9781482233032</v>
      </c>
    </row>
    <row r="344" spans="1:7" s="13" customFormat="1" x14ac:dyDescent="0.2">
      <c r="A344" s="11"/>
      <c r="B344" s="12"/>
      <c r="D344" s="14"/>
      <c r="E344" s="15"/>
      <c r="F344" s="11"/>
    </row>
    <row r="345" spans="1:7" s="23" customFormat="1" x14ac:dyDescent="0.2">
      <c r="A345" s="131" t="s">
        <v>10</v>
      </c>
      <c r="B345" s="131"/>
      <c r="C345" s="131"/>
      <c r="D345" s="131"/>
      <c r="E345" s="131"/>
      <c r="F345" s="16"/>
    </row>
    <row r="346" spans="1:7" s="22" customFormat="1" x14ac:dyDescent="0.3">
      <c r="A346" s="17">
        <v>2301</v>
      </c>
      <c r="B346" s="26">
        <v>9789811271328</v>
      </c>
      <c r="C346" s="65" t="s">
        <v>1025</v>
      </c>
      <c r="D346" s="28">
        <v>1580</v>
      </c>
      <c r="E346" s="21">
        <f t="shared" ref="E346:E372" si="14">D346*0.8</f>
        <v>1264</v>
      </c>
      <c r="F346" s="94"/>
      <c r="G346" s="106" t="s">
        <v>1026</v>
      </c>
    </row>
    <row r="347" spans="1:7" s="22" customFormat="1" x14ac:dyDescent="0.3">
      <c r="A347" s="17">
        <v>2302</v>
      </c>
      <c r="B347" s="18">
        <v>9781032302461</v>
      </c>
      <c r="C347" s="55" t="s">
        <v>104</v>
      </c>
      <c r="D347" s="28">
        <v>1430</v>
      </c>
      <c r="E347" s="21">
        <f t="shared" si="14"/>
        <v>1144</v>
      </c>
      <c r="F347" s="94"/>
      <c r="G347" s="106" t="s">
        <v>108</v>
      </c>
    </row>
    <row r="348" spans="1:7" s="22" customFormat="1" x14ac:dyDescent="0.3">
      <c r="A348" s="17">
        <v>2303</v>
      </c>
      <c r="B348" s="18">
        <v>9780367628253</v>
      </c>
      <c r="C348" s="55" t="s">
        <v>103</v>
      </c>
      <c r="D348" s="28">
        <v>1430</v>
      </c>
      <c r="E348" s="21">
        <f t="shared" si="14"/>
        <v>1144</v>
      </c>
      <c r="F348" s="94"/>
      <c r="G348" s="106" t="s">
        <v>107</v>
      </c>
    </row>
    <row r="349" spans="1:7" s="22" customFormat="1" x14ac:dyDescent="0.3">
      <c r="A349" s="17">
        <v>2304</v>
      </c>
      <c r="B349" s="26">
        <v>9781032161815</v>
      </c>
      <c r="C349" s="65" t="s">
        <v>1008</v>
      </c>
      <c r="D349" s="28">
        <v>4680</v>
      </c>
      <c r="E349" s="21">
        <f t="shared" si="14"/>
        <v>3744</v>
      </c>
      <c r="F349" s="94"/>
      <c r="G349" s="106" t="s">
        <v>1009</v>
      </c>
    </row>
    <row r="350" spans="1:7" s="22" customFormat="1" x14ac:dyDescent="0.3">
      <c r="A350" s="17">
        <v>2305</v>
      </c>
      <c r="B350" s="26">
        <v>9783031284816</v>
      </c>
      <c r="C350" s="27" t="s">
        <v>1000</v>
      </c>
      <c r="D350" s="28">
        <v>3210</v>
      </c>
      <c r="E350" s="21">
        <f t="shared" si="14"/>
        <v>2568</v>
      </c>
      <c r="F350" s="94"/>
      <c r="G350" s="106" t="s">
        <v>1001</v>
      </c>
    </row>
    <row r="351" spans="1:7" s="22" customFormat="1" x14ac:dyDescent="0.3">
      <c r="A351" s="17">
        <v>2306</v>
      </c>
      <c r="B351" s="26">
        <v>9783031175398</v>
      </c>
      <c r="C351" s="27" t="s">
        <v>866</v>
      </c>
      <c r="D351" s="28">
        <v>2150</v>
      </c>
      <c r="E351" s="21">
        <f t="shared" si="14"/>
        <v>1720</v>
      </c>
      <c r="F351" s="94"/>
      <c r="G351" s="106" t="s">
        <v>867</v>
      </c>
    </row>
    <row r="352" spans="1:7" s="22" customFormat="1" x14ac:dyDescent="0.3">
      <c r="A352" s="17">
        <v>2307</v>
      </c>
      <c r="B352" s="26">
        <v>9789811273902</v>
      </c>
      <c r="C352" s="27" t="s">
        <v>1029</v>
      </c>
      <c r="D352" s="28">
        <v>1120</v>
      </c>
      <c r="E352" s="21">
        <f t="shared" si="14"/>
        <v>896</v>
      </c>
      <c r="F352" s="94"/>
      <c r="G352" s="106" t="s">
        <v>1030</v>
      </c>
    </row>
    <row r="353" spans="1:7" s="22" customFormat="1" x14ac:dyDescent="0.3">
      <c r="A353" s="17">
        <v>2308</v>
      </c>
      <c r="B353" s="18">
        <v>9781032017204</v>
      </c>
      <c r="C353" s="55" t="s">
        <v>105</v>
      </c>
      <c r="D353" s="28">
        <v>1240</v>
      </c>
      <c r="E353" s="21">
        <f t="shared" si="14"/>
        <v>992</v>
      </c>
      <c r="F353" s="94"/>
      <c r="G353" s="66" t="s">
        <v>109</v>
      </c>
    </row>
    <row r="354" spans="1:7" s="22" customFormat="1" x14ac:dyDescent="0.3">
      <c r="A354" s="17">
        <v>2309</v>
      </c>
      <c r="B354" s="26">
        <v>9783031318153</v>
      </c>
      <c r="C354" s="65" t="s">
        <v>994</v>
      </c>
      <c r="D354" s="28">
        <v>2150</v>
      </c>
      <c r="E354" s="21">
        <f t="shared" si="14"/>
        <v>1720</v>
      </c>
      <c r="F354" s="94"/>
      <c r="G354" s="106" t="s">
        <v>995</v>
      </c>
    </row>
    <row r="355" spans="1:7" s="22" customFormat="1" x14ac:dyDescent="0.3">
      <c r="A355" s="17">
        <v>2310</v>
      </c>
      <c r="B355" s="26">
        <v>9781009096287</v>
      </c>
      <c r="C355" s="65" t="s">
        <v>348</v>
      </c>
      <c r="D355" s="28">
        <v>1120</v>
      </c>
      <c r="E355" s="21">
        <f t="shared" si="14"/>
        <v>896</v>
      </c>
      <c r="F355" s="94"/>
      <c r="G355" s="106" t="s">
        <v>349</v>
      </c>
    </row>
    <row r="356" spans="1:7" s="22" customFormat="1" x14ac:dyDescent="0.3">
      <c r="A356" s="17">
        <v>2311</v>
      </c>
      <c r="B356" s="26">
        <v>9781071627754</v>
      </c>
      <c r="C356" s="65" t="s">
        <v>1002</v>
      </c>
      <c r="D356" s="28">
        <v>560</v>
      </c>
      <c r="E356" s="21">
        <f t="shared" si="14"/>
        <v>448</v>
      </c>
      <c r="F356" s="94"/>
      <c r="G356" s="106" t="s">
        <v>1003</v>
      </c>
    </row>
    <row r="357" spans="1:7" s="22" customFormat="1" x14ac:dyDescent="0.3">
      <c r="A357" s="17">
        <v>2312</v>
      </c>
      <c r="B357" s="18">
        <v>9781032303949</v>
      </c>
      <c r="C357" s="55" t="s">
        <v>102</v>
      </c>
      <c r="D357" s="28">
        <v>750</v>
      </c>
      <c r="E357" s="21">
        <f t="shared" si="14"/>
        <v>600</v>
      </c>
      <c r="F357" s="94"/>
      <c r="G357" s="106" t="s">
        <v>106</v>
      </c>
    </row>
    <row r="358" spans="1:7" s="22" customFormat="1" x14ac:dyDescent="0.3">
      <c r="A358" s="17">
        <v>2313</v>
      </c>
      <c r="B358" s="26">
        <v>9781032370927</v>
      </c>
      <c r="C358" s="65" t="s">
        <v>1004</v>
      </c>
      <c r="D358" s="28">
        <v>870</v>
      </c>
      <c r="E358" s="21">
        <f t="shared" si="14"/>
        <v>696</v>
      </c>
      <c r="F358" s="94"/>
      <c r="G358" s="106" t="s">
        <v>1005</v>
      </c>
    </row>
    <row r="359" spans="1:7" s="22" customFormat="1" x14ac:dyDescent="0.3">
      <c r="A359" s="17">
        <v>2314</v>
      </c>
      <c r="B359" s="26">
        <v>9783031262111</v>
      </c>
      <c r="C359" s="27" t="s">
        <v>990</v>
      </c>
      <c r="D359" s="28">
        <v>2280</v>
      </c>
      <c r="E359" s="21">
        <f t="shared" si="14"/>
        <v>1824</v>
      </c>
      <c r="F359" s="94"/>
      <c r="G359" s="106" t="s">
        <v>991</v>
      </c>
    </row>
    <row r="360" spans="1:7" s="22" customFormat="1" x14ac:dyDescent="0.3">
      <c r="A360" s="17">
        <v>2315</v>
      </c>
      <c r="B360" s="26">
        <v>9783031261503</v>
      </c>
      <c r="C360" s="27" t="s">
        <v>999</v>
      </c>
      <c r="D360" s="28">
        <v>2410</v>
      </c>
      <c r="E360" s="21">
        <f t="shared" si="14"/>
        <v>1928</v>
      </c>
      <c r="F360" s="94"/>
      <c r="G360" s="106" t="s">
        <v>998</v>
      </c>
    </row>
    <row r="361" spans="1:7" s="22" customFormat="1" x14ac:dyDescent="0.3">
      <c r="A361" s="17">
        <v>2316</v>
      </c>
      <c r="B361" s="26">
        <v>9789811975578</v>
      </c>
      <c r="C361" s="27" t="s">
        <v>1006</v>
      </c>
      <c r="D361" s="28">
        <v>2680</v>
      </c>
      <c r="E361" s="21">
        <f t="shared" si="14"/>
        <v>2144</v>
      </c>
      <c r="F361" s="94"/>
      <c r="G361" s="106" t="s">
        <v>1007</v>
      </c>
    </row>
    <row r="362" spans="1:7" s="22" customFormat="1" x14ac:dyDescent="0.3">
      <c r="A362" s="17">
        <v>2317</v>
      </c>
      <c r="B362" s="26">
        <v>9783031208133</v>
      </c>
      <c r="C362" s="65" t="s">
        <v>804</v>
      </c>
      <c r="D362" s="28">
        <v>5850</v>
      </c>
      <c r="E362" s="21">
        <f t="shared" si="14"/>
        <v>4680</v>
      </c>
      <c r="F362" s="94"/>
      <c r="G362" s="106" t="s">
        <v>807</v>
      </c>
    </row>
    <row r="363" spans="1:7" s="22" customFormat="1" x14ac:dyDescent="0.3">
      <c r="A363" s="17">
        <v>2318</v>
      </c>
      <c r="B363" s="18">
        <v>9780192872623</v>
      </c>
      <c r="C363" s="29" t="s">
        <v>1012</v>
      </c>
      <c r="D363" s="20">
        <v>1270</v>
      </c>
      <c r="E363" s="21">
        <f t="shared" si="14"/>
        <v>1016</v>
      </c>
      <c r="F363" s="94"/>
      <c r="G363" s="106" t="s">
        <v>1013</v>
      </c>
    </row>
    <row r="364" spans="1:7" s="22" customFormat="1" x14ac:dyDescent="0.3">
      <c r="A364" s="17">
        <v>2319</v>
      </c>
      <c r="B364" s="26">
        <v>9781119879671</v>
      </c>
      <c r="C364" s="65" t="s">
        <v>1010</v>
      </c>
      <c r="D364" s="28">
        <v>5300</v>
      </c>
      <c r="E364" s="21">
        <f t="shared" si="14"/>
        <v>4240</v>
      </c>
      <c r="F364" s="94"/>
      <c r="G364" s="106" t="s">
        <v>1011</v>
      </c>
    </row>
    <row r="365" spans="1:7" s="22" customFormat="1" x14ac:dyDescent="0.3">
      <c r="A365" s="17">
        <v>2320</v>
      </c>
      <c r="B365" s="26">
        <v>9781032415222</v>
      </c>
      <c r="C365" s="27" t="s">
        <v>992</v>
      </c>
      <c r="D365" s="28">
        <v>3750</v>
      </c>
      <c r="E365" s="21">
        <f t="shared" si="14"/>
        <v>3000</v>
      </c>
      <c r="F365" s="94"/>
      <c r="G365" s="106" t="s">
        <v>993</v>
      </c>
    </row>
    <row r="366" spans="1:7" s="22" customFormat="1" x14ac:dyDescent="0.3">
      <c r="A366" s="17">
        <v>2321</v>
      </c>
      <c r="B366" s="26">
        <v>9789811271311</v>
      </c>
      <c r="C366" s="27" t="s">
        <v>1027</v>
      </c>
      <c r="D366" s="28">
        <v>1580</v>
      </c>
      <c r="E366" s="21">
        <f t="shared" si="14"/>
        <v>1264</v>
      </c>
      <c r="F366" s="94"/>
      <c r="G366" s="106" t="s">
        <v>1028</v>
      </c>
    </row>
    <row r="367" spans="1:7" s="22" customFormat="1" x14ac:dyDescent="0.3">
      <c r="A367" s="17">
        <v>2322</v>
      </c>
      <c r="B367" s="26">
        <v>9781032278483</v>
      </c>
      <c r="C367" s="65" t="s">
        <v>996</v>
      </c>
      <c r="D367" s="28">
        <v>3440</v>
      </c>
      <c r="E367" s="21">
        <f t="shared" si="14"/>
        <v>2752</v>
      </c>
      <c r="F367" s="94"/>
      <c r="G367" s="106" t="s">
        <v>997</v>
      </c>
    </row>
    <row r="368" spans="1:7" s="22" customFormat="1" x14ac:dyDescent="0.3">
      <c r="A368" s="17">
        <v>2323</v>
      </c>
      <c r="B368" s="26">
        <v>9781009260305</v>
      </c>
      <c r="C368" s="27" t="s">
        <v>358</v>
      </c>
      <c r="D368" s="28">
        <v>1270</v>
      </c>
      <c r="E368" s="21">
        <f t="shared" si="14"/>
        <v>1016</v>
      </c>
      <c r="F368" s="94"/>
      <c r="G368" s="106" t="s">
        <v>359</v>
      </c>
    </row>
    <row r="369" spans="1:15" s="22" customFormat="1" x14ac:dyDescent="0.3">
      <c r="A369" s="17">
        <v>2324</v>
      </c>
      <c r="B369" s="26">
        <v>9781009179911</v>
      </c>
      <c r="C369" s="27" t="s">
        <v>1023</v>
      </c>
      <c r="D369" s="28">
        <v>1270</v>
      </c>
      <c r="E369" s="21">
        <f t="shared" si="14"/>
        <v>1016</v>
      </c>
      <c r="F369" s="94"/>
      <c r="G369" s="106" t="s">
        <v>1024</v>
      </c>
    </row>
    <row r="370" spans="1:15" s="22" customFormat="1" x14ac:dyDescent="0.3">
      <c r="A370" s="17">
        <v>2325</v>
      </c>
      <c r="B370" s="26">
        <v>9781447175025</v>
      </c>
      <c r="C370" s="65" t="s">
        <v>938</v>
      </c>
      <c r="D370" s="28">
        <v>9540</v>
      </c>
      <c r="E370" s="21">
        <f t="shared" si="14"/>
        <v>7632</v>
      </c>
      <c r="F370" s="94"/>
      <c r="G370" s="106" t="s">
        <v>989</v>
      </c>
    </row>
    <row r="371" spans="1:15" s="22" customFormat="1" x14ac:dyDescent="0.3">
      <c r="A371" s="17">
        <v>2326</v>
      </c>
      <c r="B371" s="26">
        <v>9781108837774</v>
      </c>
      <c r="C371" s="27" t="s">
        <v>1021</v>
      </c>
      <c r="D371" s="28">
        <v>1890</v>
      </c>
      <c r="E371" s="21">
        <f t="shared" si="14"/>
        <v>1512</v>
      </c>
      <c r="F371" s="94"/>
      <c r="G371" s="106" t="s">
        <v>1022</v>
      </c>
    </row>
    <row r="372" spans="1:15" s="22" customFormat="1" x14ac:dyDescent="0.3">
      <c r="A372" s="17">
        <v>2327</v>
      </c>
      <c r="B372" s="26">
        <v>9789811277849</v>
      </c>
      <c r="C372" s="65" t="s">
        <v>1031</v>
      </c>
      <c r="D372" s="28">
        <v>3600</v>
      </c>
      <c r="E372" s="21">
        <f t="shared" si="14"/>
        <v>2880</v>
      </c>
      <c r="F372" s="94"/>
      <c r="G372" s="106" t="s">
        <v>1032</v>
      </c>
    </row>
    <row r="373" spans="1:15" s="13" customFormat="1" x14ac:dyDescent="0.2">
      <c r="A373" s="11"/>
      <c r="B373" s="12"/>
      <c r="D373" s="14"/>
      <c r="E373" s="15"/>
      <c r="F373" s="11"/>
    </row>
    <row r="374" spans="1:15" s="23" customFormat="1" x14ac:dyDescent="0.2">
      <c r="A374" s="131" t="s">
        <v>11</v>
      </c>
      <c r="B374" s="131"/>
      <c r="C374" s="131"/>
      <c r="D374" s="131"/>
      <c r="E374" s="131"/>
      <c r="F374" s="16"/>
    </row>
    <row r="375" spans="1:15" s="22" customFormat="1" x14ac:dyDescent="0.3">
      <c r="A375" s="17">
        <v>2401</v>
      </c>
      <c r="B375" s="91">
        <v>9781119758518</v>
      </c>
      <c r="C375" s="113" t="s">
        <v>112</v>
      </c>
      <c r="D375" s="20">
        <v>1810</v>
      </c>
      <c r="E375" s="21">
        <f t="shared" ref="E375:E388" si="15">D375*0.8</f>
        <v>1448</v>
      </c>
      <c r="F375" s="94"/>
      <c r="G375" s="106" t="s">
        <v>430</v>
      </c>
    </row>
    <row r="376" spans="1:15" s="22" customFormat="1" x14ac:dyDescent="0.3">
      <c r="A376" s="17">
        <v>2402</v>
      </c>
      <c r="B376" s="18">
        <v>9789811683398</v>
      </c>
      <c r="C376" s="67" t="s">
        <v>206</v>
      </c>
      <c r="D376" s="51">
        <v>4000</v>
      </c>
      <c r="E376" s="21">
        <f t="shared" si="15"/>
        <v>3200</v>
      </c>
      <c r="F376" s="94" t="s">
        <v>122</v>
      </c>
      <c r="G376" s="120" t="s">
        <v>557</v>
      </c>
    </row>
    <row r="377" spans="1:15" s="23" customFormat="1" x14ac:dyDescent="0.3">
      <c r="A377" s="17">
        <v>2403</v>
      </c>
      <c r="B377" s="26">
        <v>9781032294070</v>
      </c>
      <c r="C377" s="27" t="s">
        <v>874</v>
      </c>
      <c r="D377" s="28">
        <v>3440</v>
      </c>
      <c r="E377" s="21">
        <f t="shared" si="15"/>
        <v>2752</v>
      </c>
      <c r="F377" s="94"/>
      <c r="G377" s="106" t="s">
        <v>875</v>
      </c>
      <c r="H377" s="22"/>
      <c r="I377" s="22"/>
      <c r="J377" s="22"/>
      <c r="K377" s="22"/>
      <c r="L377" s="22"/>
      <c r="M377" s="22"/>
      <c r="N377" s="22"/>
      <c r="O377" s="22"/>
    </row>
    <row r="378" spans="1:15" s="22" customFormat="1" x14ac:dyDescent="0.3">
      <c r="A378" s="17">
        <v>2404</v>
      </c>
      <c r="B378" s="26">
        <v>9781032317557</v>
      </c>
      <c r="C378" s="65" t="s">
        <v>870</v>
      </c>
      <c r="D378" s="28">
        <v>2820</v>
      </c>
      <c r="E378" s="21">
        <f t="shared" si="15"/>
        <v>2256</v>
      </c>
      <c r="F378" s="94"/>
      <c r="G378" s="106" t="s">
        <v>871</v>
      </c>
    </row>
    <row r="379" spans="1:15" s="22" customFormat="1" x14ac:dyDescent="0.3">
      <c r="A379" s="17">
        <v>2405</v>
      </c>
      <c r="B379" s="26">
        <v>9781032387673</v>
      </c>
      <c r="C379" s="27" t="s">
        <v>878</v>
      </c>
      <c r="D379" s="28">
        <v>4680</v>
      </c>
      <c r="E379" s="21">
        <f t="shared" si="15"/>
        <v>3744</v>
      </c>
      <c r="F379" s="94"/>
      <c r="G379" s="106" t="s">
        <v>879</v>
      </c>
    </row>
    <row r="380" spans="1:15" s="22" customFormat="1" x14ac:dyDescent="0.3">
      <c r="A380" s="17">
        <v>2406</v>
      </c>
      <c r="B380" s="49">
        <v>9781394174478</v>
      </c>
      <c r="C380" s="50" t="s">
        <v>868</v>
      </c>
      <c r="D380" s="51">
        <v>4620</v>
      </c>
      <c r="E380" s="21">
        <f t="shared" si="15"/>
        <v>3696</v>
      </c>
      <c r="F380" s="94"/>
      <c r="G380" s="106" t="s">
        <v>869</v>
      </c>
    </row>
    <row r="381" spans="1:15" s="22" customFormat="1" x14ac:dyDescent="0.3">
      <c r="A381" s="17">
        <v>2407</v>
      </c>
      <c r="B381" s="49">
        <v>9781032516103</v>
      </c>
      <c r="C381" s="50" t="s">
        <v>850</v>
      </c>
      <c r="D381" s="51">
        <v>2600</v>
      </c>
      <c r="E381" s="21">
        <f t="shared" si="15"/>
        <v>2080</v>
      </c>
      <c r="F381" s="94"/>
      <c r="G381" s="106" t="s">
        <v>851</v>
      </c>
    </row>
    <row r="382" spans="1:15" s="22" customFormat="1" x14ac:dyDescent="0.3">
      <c r="A382" s="17">
        <v>2408</v>
      </c>
      <c r="B382" s="18">
        <v>9789811984402</v>
      </c>
      <c r="C382" s="29" t="s">
        <v>864</v>
      </c>
      <c r="D382" s="40">
        <v>3740</v>
      </c>
      <c r="E382" s="21">
        <f t="shared" si="15"/>
        <v>2992</v>
      </c>
      <c r="F382" s="94"/>
      <c r="G382" s="106" t="s">
        <v>865</v>
      </c>
    </row>
    <row r="383" spans="1:15" s="22" customFormat="1" x14ac:dyDescent="0.3">
      <c r="A383" s="17">
        <v>2409</v>
      </c>
      <c r="B383" s="49">
        <v>9781118962183</v>
      </c>
      <c r="C383" s="50" t="s">
        <v>854</v>
      </c>
      <c r="D383" s="51">
        <v>2790</v>
      </c>
      <c r="E383" s="21">
        <f t="shared" si="15"/>
        <v>2232</v>
      </c>
      <c r="F383" s="94"/>
      <c r="G383" s="106" t="s">
        <v>855</v>
      </c>
    </row>
    <row r="384" spans="1:15" s="22" customFormat="1" x14ac:dyDescent="0.3">
      <c r="A384" s="17">
        <v>2410</v>
      </c>
      <c r="B384" s="83">
        <v>9781032224473</v>
      </c>
      <c r="C384" s="50" t="s">
        <v>880</v>
      </c>
      <c r="D384" s="51">
        <v>3440</v>
      </c>
      <c r="E384" s="21">
        <f t="shared" si="15"/>
        <v>2752</v>
      </c>
      <c r="F384" s="94"/>
      <c r="G384" s="106" t="s">
        <v>881</v>
      </c>
    </row>
    <row r="385" spans="1:7" s="22" customFormat="1" x14ac:dyDescent="0.3">
      <c r="A385" s="17">
        <v>2411</v>
      </c>
      <c r="B385" s="26">
        <v>9781009303675</v>
      </c>
      <c r="C385" s="65" t="s">
        <v>373</v>
      </c>
      <c r="D385" s="28">
        <v>2980</v>
      </c>
      <c r="E385" s="21">
        <f t="shared" si="15"/>
        <v>2384</v>
      </c>
      <c r="F385" s="94"/>
      <c r="G385" s="106" t="s">
        <v>374</v>
      </c>
    </row>
    <row r="386" spans="1:7" s="22" customFormat="1" x14ac:dyDescent="0.3">
      <c r="A386" s="17">
        <v>2412</v>
      </c>
      <c r="B386" s="26">
        <v>9780128201213</v>
      </c>
      <c r="C386" s="65" t="s">
        <v>862</v>
      </c>
      <c r="D386" s="28">
        <v>5150</v>
      </c>
      <c r="E386" s="21">
        <f t="shared" si="15"/>
        <v>4120</v>
      </c>
      <c r="F386" s="94"/>
      <c r="G386" s="106" t="s">
        <v>863</v>
      </c>
    </row>
    <row r="387" spans="1:7" s="22" customFormat="1" x14ac:dyDescent="0.3">
      <c r="A387" s="17">
        <v>2413</v>
      </c>
      <c r="B387" s="18">
        <v>9789811662324</v>
      </c>
      <c r="C387" s="67" t="s">
        <v>241</v>
      </c>
      <c r="D387" s="51">
        <v>3740</v>
      </c>
      <c r="E387" s="21">
        <f t="shared" si="15"/>
        <v>2992</v>
      </c>
      <c r="F387" s="94" t="s">
        <v>122</v>
      </c>
      <c r="G387" s="120" t="s">
        <v>556</v>
      </c>
    </row>
    <row r="388" spans="1:7" s="22" customFormat="1" x14ac:dyDescent="0.3">
      <c r="A388" s="17">
        <v>2414</v>
      </c>
      <c r="B388" s="26">
        <v>9781119858720</v>
      </c>
      <c r="C388" s="65" t="s">
        <v>858</v>
      </c>
      <c r="D388" s="28">
        <v>2980</v>
      </c>
      <c r="E388" s="21">
        <f t="shared" si="15"/>
        <v>2384</v>
      </c>
      <c r="F388" s="94"/>
      <c r="G388" s="106" t="s">
        <v>859</v>
      </c>
    </row>
    <row r="389" spans="1:7" s="13" customFormat="1" x14ac:dyDescent="0.2">
      <c r="A389" s="11"/>
      <c r="B389" s="12"/>
      <c r="D389" s="14"/>
      <c r="E389" s="15"/>
      <c r="F389" s="11"/>
    </row>
    <row r="390" spans="1:7" s="23" customFormat="1" x14ac:dyDescent="0.2">
      <c r="A390" s="131" t="s">
        <v>12</v>
      </c>
      <c r="B390" s="131"/>
      <c r="C390" s="131"/>
      <c r="D390" s="131"/>
      <c r="E390" s="131"/>
      <c r="F390" s="16"/>
    </row>
    <row r="391" spans="1:7" s="22" customFormat="1" x14ac:dyDescent="0.3">
      <c r="A391" s="17">
        <v>2501</v>
      </c>
      <c r="B391" s="18">
        <v>9789811683930</v>
      </c>
      <c r="C391" s="67" t="s">
        <v>162</v>
      </c>
      <c r="D391" s="47">
        <v>4000</v>
      </c>
      <c r="E391" s="21">
        <f t="shared" ref="E391:E405" si="16">D391*0.8</f>
        <v>3200</v>
      </c>
      <c r="F391" s="94" t="s">
        <v>122</v>
      </c>
      <c r="G391" s="120" t="str">
        <f>HYPERLINK("https://www.springer.com/gp/book/978-981-16-8393-0","https://www.springer.com/gp/book/978-981-16-8393-0")</f>
        <v>https://www.springer.com/gp/book/978-981-16-8393-0</v>
      </c>
    </row>
    <row r="392" spans="1:7" s="22" customFormat="1" x14ac:dyDescent="0.3">
      <c r="A392" s="17">
        <v>2502</v>
      </c>
      <c r="B392" s="18">
        <v>9780367196134</v>
      </c>
      <c r="C392" s="29" t="s">
        <v>847</v>
      </c>
      <c r="D392" s="20">
        <v>5610</v>
      </c>
      <c r="E392" s="21">
        <f t="shared" si="16"/>
        <v>4488</v>
      </c>
      <c r="F392" s="94"/>
      <c r="G392" s="106" t="s">
        <v>846</v>
      </c>
    </row>
    <row r="393" spans="1:7" s="22" customFormat="1" x14ac:dyDescent="0.3">
      <c r="A393" s="17">
        <v>2503</v>
      </c>
      <c r="B393" s="81" t="s">
        <v>177</v>
      </c>
      <c r="C393" s="29" t="s">
        <v>181</v>
      </c>
      <c r="D393" s="20">
        <v>3870</v>
      </c>
      <c r="E393" s="21">
        <f t="shared" si="16"/>
        <v>3096</v>
      </c>
      <c r="F393" s="94" t="s">
        <v>122</v>
      </c>
      <c r="G393" s="120" t="str">
        <f>HYPERLINK("https://www.degruyter.com/isbn/9783110782806","https://www.degruyter.com/isbn/9783110782806")</f>
        <v>https://www.degruyter.com/isbn/9783110782806</v>
      </c>
    </row>
    <row r="394" spans="1:7" s="22" customFormat="1" x14ac:dyDescent="0.3">
      <c r="A394" s="17">
        <v>2504</v>
      </c>
      <c r="B394" s="90">
        <v>9789811909146</v>
      </c>
      <c r="C394" s="67" t="s">
        <v>165</v>
      </c>
      <c r="D394" s="28">
        <v>4000</v>
      </c>
      <c r="E394" s="21">
        <f t="shared" si="16"/>
        <v>3200</v>
      </c>
      <c r="F394" s="94" t="s">
        <v>122</v>
      </c>
      <c r="G394" s="120" t="str">
        <f>HYPERLINK("https://www.springer.com/gp/book/978-981-19-0914-6","https://www.springer.com/gp/book/978-981-19-0914-6")</f>
        <v>https://www.springer.com/gp/book/978-981-19-0914-6</v>
      </c>
    </row>
    <row r="395" spans="1:7" s="22" customFormat="1" x14ac:dyDescent="0.3">
      <c r="A395" s="17">
        <v>2505</v>
      </c>
      <c r="B395" s="49">
        <v>9783031161001</v>
      </c>
      <c r="C395" s="50" t="s">
        <v>840</v>
      </c>
      <c r="D395" s="51">
        <v>31800</v>
      </c>
      <c r="E395" s="21">
        <f t="shared" si="16"/>
        <v>25440</v>
      </c>
      <c r="F395" s="94"/>
      <c r="G395" s="106" t="s">
        <v>841</v>
      </c>
    </row>
    <row r="396" spans="1:7" s="22" customFormat="1" x14ac:dyDescent="0.3">
      <c r="A396" s="17">
        <v>2506</v>
      </c>
      <c r="B396" s="101" t="s">
        <v>159</v>
      </c>
      <c r="C396" s="116" t="s">
        <v>170</v>
      </c>
      <c r="D396" s="40">
        <v>1550</v>
      </c>
      <c r="E396" s="21">
        <f t="shared" si="16"/>
        <v>1240</v>
      </c>
      <c r="F396" s="94" t="s">
        <v>122</v>
      </c>
      <c r="G396" s="124" t="str">
        <f>HYPERLINK("https://www.routledge.com/products/9781032406619","https://www.routledge.com/products/9781032406619")</f>
        <v>https://www.routledge.com/products/9781032406619</v>
      </c>
    </row>
    <row r="397" spans="1:7" s="22" customFormat="1" x14ac:dyDescent="0.3">
      <c r="A397" s="17">
        <v>2507</v>
      </c>
      <c r="B397" s="18">
        <v>9780367466473</v>
      </c>
      <c r="C397" s="55" t="s">
        <v>844</v>
      </c>
      <c r="D397" s="56">
        <v>2820</v>
      </c>
      <c r="E397" s="57">
        <f t="shared" si="16"/>
        <v>2256</v>
      </c>
      <c r="F397" s="94"/>
      <c r="G397" s="106" t="s">
        <v>845</v>
      </c>
    </row>
    <row r="398" spans="1:7" s="22" customFormat="1" x14ac:dyDescent="0.3">
      <c r="A398" s="17">
        <v>2508</v>
      </c>
      <c r="B398" s="18">
        <v>9780367554316</v>
      </c>
      <c r="C398" s="55" t="s">
        <v>842</v>
      </c>
      <c r="D398" s="56">
        <v>2820</v>
      </c>
      <c r="E398" s="57">
        <f t="shared" si="16"/>
        <v>2256</v>
      </c>
      <c r="F398" s="94"/>
      <c r="G398" s="106" t="s">
        <v>843</v>
      </c>
    </row>
    <row r="399" spans="1:7" s="22" customFormat="1" x14ac:dyDescent="0.3">
      <c r="A399" s="17">
        <v>2509</v>
      </c>
      <c r="B399" s="101" t="s">
        <v>232</v>
      </c>
      <c r="C399" s="116" t="s">
        <v>233</v>
      </c>
      <c r="D399" s="51">
        <v>6000</v>
      </c>
      <c r="E399" s="21">
        <f t="shared" si="16"/>
        <v>4800</v>
      </c>
      <c r="F399" s="94" t="s">
        <v>122</v>
      </c>
      <c r="G399" s="120" t="s">
        <v>551</v>
      </c>
    </row>
    <row r="400" spans="1:7" s="22" customFormat="1" x14ac:dyDescent="0.3">
      <c r="A400" s="17">
        <v>2510</v>
      </c>
      <c r="B400" s="49">
        <v>9780443214479</v>
      </c>
      <c r="C400" s="50" t="s">
        <v>802</v>
      </c>
      <c r="D400" s="51">
        <v>4060</v>
      </c>
      <c r="E400" s="21">
        <f t="shared" si="16"/>
        <v>3248</v>
      </c>
      <c r="F400" s="94"/>
      <c r="G400" s="106" t="s">
        <v>803</v>
      </c>
    </row>
    <row r="401" spans="1:15" s="22" customFormat="1" x14ac:dyDescent="0.3">
      <c r="A401" s="17">
        <v>2511</v>
      </c>
      <c r="B401" s="32">
        <v>9783031102196</v>
      </c>
      <c r="C401" s="67" t="s">
        <v>123</v>
      </c>
      <c r="D401" s="54">
        <v>4270</v>
      </c>
      <c r="E401" s="21">
        <f t="shared" si="16"/>
        <v>3416</v>
      </c>
      <c r="F401" s="94" t="s">
        <v>122</v>
      </c>
      <c r="G401" s="106" t="s">
        <v>391</v>
      </c>
    </row>
    <row r="402" spans="1:15" s="22" customFormat="1" x14ac:dyDescent="0.3">
      <c r="A402" s="17">
        <v>2512</v>
      </c>
      <c r="B402" s="18">
        <v>9780128200483</v>
      </c>
      <c r="C402" s="29" t="s">
        <v>848</v>
      </c>
      <c r="D402" s="20">
        <v>4840</v>
      </c>
      <c r="E402" s="21">
        <f t="shared" si="16"/>
        <v>3872</v>
      </c>
      <c r="F402" s="96"/>
      <c r="G402" s="106" t="s">
        <v>849</v>
      </c>
      <c r="H402" s="44"/>
      <c r="I402" s="44"/>
      <c r="J402" s="44"/>
      <c r="K402" s="44"/>
      <c r="L402" s="44"/>
      <c r="M402" s="44"/>
      <c r="N402" s="44"/>
      <c r="O402" s="44"/>
    </row>
    <row r="403" spans="1:15" s="22" customFormat="1" x14ac:dyDescent="0.3">
      <c r="A403" s="17">
        <v>2513</v>
      </c>
      <c r="B403" s="32">
        <v>9781108834902</v>
      </c>
      <c r="C403" s="33" t="s">
        <v>389</v>
      </c>
      <c r="D403" s="34">
        <v>1580</v>
      </c>
      <c r="E403" s="21">
        <f t="shared" si="16"/>
        <v>1264</v>
      </c>
      <c r="F403" s="94"/>
      <c r="G403" s="106" t="s">
        <v>390</v>
      </c>
    </row>
    <row r="404" spans="1:15" s="22" customFormat="1" x14ac:dyDescent="0.3">
      <c r="A404" s="17">
        <v>2514</v>
      </c>
      <c r="B404" s="101" t="s">
        <v>242</v>
      </c>
      <c r="C404" s="116" t="s">
        <v>243</v>
      </c>
      <c r="D404" s="51">
        <v>3630</v>
      </c>
      <c r="E404" s="21">
        <f t="shared" si="16"/>
        <v>2904</v>
      </c>
      <c r="F404" s="94" t="s">
        <v>122</v>
      </c>
      <c r="G404" s="106" t="s">
        <v>392</v>
      </c>
    </row>
    <row r="405" spans="1:15" s="44" customFormat="1" x14ac:dyDescent="0.3">
      <c r="A405" s="17">
        <v>2515</v>
      </c>
      <c r="B405" s="81" t="s">
        <v>1039</v>
      </c>
      <c r="C405" s="29" t="s">
        <v>1041</v>
      </c>
      <c r="D405" s="51">
        <v>2820</v>
      </c>
      <c r="E405" s="21">
        <f t="shared" si="16"/>
        <v>2256</v>
      </c>
      <c r="F405" s="94"/>
      <c r="G405" s="120" t="s">
        <v>1040</v>
      </c>
      <c r="H405" s="22"/>
      <c r="I405" s="22"/>
      <c r="J405" s="22"/>
      <c r="K405" s="22"/>
      <c r="L405" s="22"/>
      <c r="M405" s="22"/>
      <c r="N405" s="22"/>
      <c r="O405" s="22"/>
    </row>
    <row r="406" spans="1:15" s="13" customFormat="1" x14ac:dyDescent="0.2">
      <c r="A406" s="11"/>
      <c r="B406" s="12"/>
      <c r="D406" s="14"/>
      <c r="E406" s="15"/>
      <c r="F406" s="11"/>
    </row>
    <row r="407" spans="1:15" s="23" customFormat="1" x14ac:dyDescent="0.2">
      <c r="A407" s="131" t="s">
        <v>13</v>
      </c>
      <c r="B407" s="131"/>
      <c r="C407" s="131"/>
      <c r="D407" s="131"/>
      <c r="E407" s="131"/>
      <c r="F407" s="16"/>
    </row>
    <row r="408" spans="1:15" s="22" customFormat="1" x14ac:dyDescent="0.3">
      <c r="A408" s="17">
        <v>2601</v>
      </c>
      <c r="B408" s="49">
        <v>9789819911165</v>
      </c>
      <c r="C408" s="50" t="s">
        <v>828</v>
      </c>
      <c r="D408" s="51">
        <v>4680</v>
      </c>
      <c r="E408" s="21">
        <f t="shared" ref="E408:E420" si="17">D408*0.8</f>
        <v>3744</v>
      </c>
      <c r="F408" s="94"/>
      <c r="G408" s="106" t="s">
        <v>829</v>
      </c>
    </row>
    <row r="409" spans="1:15" s="22" customFormat="1" x14ac:dyDescent="0.3">
      <c r="A409" s="17">
        <v>2602</v>
      </c>
      <c r="B409" s="18">
        <v>9780521198516</v>
      </c>
      <c r="C409" s="29" t="s">
        <v>395</v>
      </c>
      <c r="D409" s="20">
        <v>2820</v>
      </c>
      <c r="E409" s="21">
        <f t="shared" si="17"/>
        <v>2256</v>
      </c>
      <c r="F409" s="94"/>
      <c r="G409" s="106" t="s">
        <v>396</v>
      </c>
    </row>
    <row r="410" spans="1:15" s="22" customFormat="1" x14ac:dyDescent="0.3">
      <c r="A410" s="17">
        <v>2603</v>
      </c>
      <c r="B410" s="35">
        <v>9783111139692</v>
      </c>
      <c r="C410" s="36" t="s">
        <v>820</v>
      </c>
      <c r="D410" s="37">
        <v>2410</v>
      </c>
      <c r="E410" s="21">
        <f t="shared" si="17"/>
        <v>1928</v>
      </c>
      <c r="F410" s="94"/>
      <c r="G410" s="106" t="s">
        <v>821</v>
      </c>
    </row>
    <row r="411" spans="1:15" s="58" customFormat="1" x14ac:dyDescent="0.3">
      <c r="A411" s="17">
        <v>2604</v>
      </c>
      <c r="B411" s="52">
        <v>9781108427937</v>
      </c>
      <c r="C411" s="53" t="s">
        <v>832</v>
      </c>
      <c r="D411" s="54">
        <v>2360</v>
      </c>
      <c r="E411" s="21">
        <f t="shared" si="17"/>
        <v>1888</v>
      </c>
      <c r="F411" s="94"/>
      <c r="G411" s="106" t="s">
        <v>833</v>
      </c>
      <c r="H411" s="22"/>
      <c r="I411" s="22"/>
      <c r="J411" s="22"/>
      <c r="K411" s="22"/>
      <c r="L411" s="22"/>
      <c r="M411" s="22"/>
      <c r="N411" s="22"/>
      <c r="O411" s="22"/>
    </row>
    <row r="412" spans="1:15" s="22" customFormat="1" x14ac:dyDescent="0.3">
      <c r="A412" s="17">
        <v>2605</v>
      </c>
      <c r="B412" s="49">
        <v>9780192890481</v>
      </c>
      <c r="C412" s="50" t="s">
        <v>818</v>
      </c>
      <c r="D412" s="51">
        <v>1430</v>
      </c>
      <c r="E412" s="21">
        <f t="shared" si="17"/>
        <v>1144</v>
      </c>
      <c r="F412" s="94"/>
      <c r="G412" s="106" t="s">
        <v>819</v>
      </c>
    </row>
    <row r="413" spans="1:15" s="22" customFormat="1" x14ac:dyDescent="0.3">
      <c r="A413" s="17">
        <v>2606</v>
      </c>
      <c r="B413" s="18">
        <v>9789819925476</v>
      </c>
      <c r="C413" s="29" t="s">
        <v>812</v>
      </c>
      <c r="D413" s="20">
        <v>4000</v>
      </c>
      <c r="E413" s="21">
        <f t="shared" si="17"/>
        <v>3200</v>
      </c>
      <c r="F413" s="94"/>
      <c r="G413" s="106" t="s">
        <v>813</v>
      </c>
    </row>
    <row r="414" spans="1:15" s="22" customFormat="1" x14ac:dyDescent="0.3">
      <c r="A414" s="17">
        <v>2607</v>
      </c>
      <c r="B414" s="26">
        <v>9781009282079</v>
      </c>
      <c r="C414" s="65" t="s">
        <v>805</v>
      </c>
      <c r="D414" s="28">
        <v>1740</v>
      </c>
      <c r="E414" s="21">
        <f t="shared" si="17"/>
        <v>1392</v>
      </c>
      <c r="F414" s="98"/>
      <c r="G414" s="106" t="s">
        <v>806</v>
      </c>
      <c r="H414" s="58"/>
      <c r="I414" s="58"/>
      <c r="J414" s="58"/>
      <c r="K414" s="58"/>
      <c r="L414" s="58"/>
      <c r="M414" s="58"/>
      <c r="N414" s="58"/>
      <c r="O414" s="58"/>
    </row>
    <row r="415" spans="1:15" s="22" customFormat="1" x14ac:dyDescent="0.3">
      <c r="A415" s="17">
        <v>2608</v>
      </c>
      <c r="B415" s="49">
        <v>9781630819712</v>
      </c>
      <c r="C415" s="50" t="s">
        <v>834</v>
      </c>
      <c r="D415" s="51">
        <v>4030</v>
      </c>
      <c r="E415" s="21">
        <f t="shared" si="17"/>
        <v>3224</v>
      </c>
      <c r="F415" s="94"/>
      <c r="G415" s="106" t="s">
        <v>835</v>
      </c>
    </row>
    <row r="416" spans="1:15" s="22" customFormat="1" x14ac:dyDescent="0.3">
      <c r="A416" s="17">
        <v>2609</v>
      </c>
      <c r="B416" s="49">
        <v>9789814968850</v>
      </c>
      <c r="C416" s="50" t="s">
        <v>838</v>
      </c>
      <c r="D416" s="51">
        <v>4340</v>
      </c>
      <c r="E416" s="21">
        <f t="shared" si="17"/>
        <v>3472</v>
      </c>
      <c r="F416" s="94"/>
      <c r="G416" s="106" t="s">
        <v>839</v>
      </c>
    </row>
    <row r="417" spans="1:15" s="22" customFormat="1" x14ac:dyDescent="0.3">
      <c r="A417" s="17">
        <v>2610</v>
      </c>
      <c r="B417" s="52">
        <v>9781032064505</v>
      </c>
      <c r="C417" s="84" t="s">
        <v>830</v>
      </c>
      <c r="D417" s="54">
        <v>2820</v>
      </c>
      <c r="E417" s="21">
        <f t="shared" si="17"/>
        <v>2256</v>
      </c>
      <c r="F417" s="94"/>
      <c r="G417" s="106" t="s">
        <v>831</v>
      </c>
    </row>
    <row r="418" spans="1:15" s="22" customFormat="1" x14ac:dyDescent="0.3">
      <c r="A418" s="17">
        <v>2611</v>
      </c>
      <c r="B418" s="52">
        <v>9781108422550</v>
      </c>
      <c r="C418" s="53" t="s">
        <v>371</v>
      </c>
      <c r="D418" s="54">
        <v>2980</v>
      </c>
      <c r="E418" s="21">
        <f t="shared" si="17"/>
        <v>2384</v>
      </c>
      <c r="F418" s="94"/>
      <c r="G418" s="106" t="s">
        <v>372</v>
      </c>
    </row>
    <row r="419" spans="1:15" s="22" customFormat="1" x14ac:dyDescent="0.3">
      <c r="A419" s="17">
        <v>2612</v>
      </c>
      <c r="B419" s="35">
        <v>9781009098748</v>
      </c>
      <c r="C419" s="36" t="s">
        <v>836</v>
      </c>
      <c r="D419" s="37">
        <v>1580</v>
      </c>
      <c r="E419" s="21">
        <f t="shared" si="17"/>
        <v>1264</v>
      </c>
      <c r="F419" s="94"/>
      <c r="G419" s="106" t="s">
        <v>837</v>
      </c>
    </row>
    <row r="420" spans="1:15" s="22" customFormat="1" x14ac:dyDescent="0.3">
      <c r="A420" s="17">
        <v>2613</v>
      </c>
      <c r="B420" s="52">
        <v>9783031247842</v>
      </c>
      <c r="C420" s="84" t="s">
        <v>782</v>
      </c>
      <c r="D420" s="54">
        <v>2670</v>
      </c>
      <c r="E420" s="21">
        <f t="shared" si="17"/>
        <v>2136</v>
      </c>
      <c r="F420" s="94"/>
      <c r="G420" s="106" t="s">
        <v>783</v>
      </c>
    </row>
    <row r="421" spans="1:15" s="13" customFormat="1" x14ac:dyDescent="0.2">
      <c r="A421" s="11"/>
      <c r="B421" s="12"/>
      <c r="D421" s="14"/>
      <c r="E421" s="15"/>
      <c r="F421" s="11"/>
    </row>
    <row r="422" spans="1:15" s="23" customFormat="1" x14ac:dyDescent="0.2">
      <c r="A422" s="131" t="s">
        <v>14</v>
      </c>
      <c r="B422" s="131"/>
      <c r="C422" s="131"/>
      <c r="D422" s="131"/>
      <c r="E422" s="131"/>
      <c r="F422" s="16"/>
    </row>
    <row r="423" spans="1:15" s="60" customFormat="1" x14ac:dyDescent="0.3">
      <c r="A423" s="17">
        <v>2701</v>
      </c>
      <c r="B423" s="18">
        <v>9781009291514</v>
      </c>
      <c r="C423" s="55" t="s">
        <v>117</v>
      </c>
      <c r="D423" s="56">
        <v>1240</v>
      </c>
      <c r="E423" s="57">
        <f t="shared" ref="E423:E451" si="18">D423*0.8</f>
        <v>992</v>
      </c>
      <c r="F423" s="94" t="s">
        <v>122</v>
      </c>
      <c r="G423" s="106" t="s">
        <v>382</v>
      </c>
      <c r="H423" s="22"/>
      <c r="I423" s="22"/>
      <c r="J423" s="22"/>
      <c r="K423" s="22"/>
      <c r="L423" s="22"/>
      <c r="M423" s="22"/>
      <c r="N423" s="22"/>
      <c r="O423" s="22"/>
    </row>
    <row r="424" spans="1:15" s="60" customFormat="1" x14ac:dyDescent="0.3">
      <c r="A424" s="17">
        <v>2702</v>
      </c>
      <c r="B424" s="61">
        <v>9783031246166</v>
      </c>
      <c r="C424" s="62" t="s">
        <v>822</v>
      </c>
      <c r="D424" s="63">
        <v>4530</v>
      </c>
      <c r="E424" s="21">
        <f t="shared" si="18"/>
        <v>3624</v>
      </c>
      <c r="F424" s="98"/>
      <c r="G424" s="106" t="s">
        <v>823</v>
      </c>
      <c r="H424" s="58"/>
      <c r="I424" s="58"/>
      <c r="J424" s="58"/>
      <c r="K424" s="58"/>
      <c r="L424" s="58"/>
      <c r="M424" s="58"/>
      <c r="N424" s="58"/>
      <c r="O424" s="58"/>
    </row>
    <row r="425" spans="1:15" s="22" customFormat="1" x14ac:dyDescent="0.3">
      <c r="A425" s="17">
        <v>2703</v>
      </c>
      <c r="B425" s="18">
        <v>9781009308076</v>
      </c>
      <c r="C425" s="29" t="s">
        <v>717</v>
      </c>
      <c r="D425" s="20">
        <v>2360</v>
      </c>
      <c r="E425" s="21">
        <f t="shared" si="18"/>
        <v>1888</v>
      </c>
      <c r="F425" s="95"/>
      <c r="G425" s="106" t="s">
        <v>718</v>
      </c>
      <c r="H425" s="59"/>
      <c r="I425" s="59"/>
      <c r="J425" s="59"/>
      <c r="K425" s="59"/>
      <c r="L425" s="59"/>
      <c r="M425" s="59"/>
      <c r="N425" s="59"/>
      <c r="O425" s="59"/>
    </row>
    <row r="426" spans="1:15" s="22" customFormat="1" x14ac:dyDescent="0.3">
      <c r="A426" s="17">
        <v>2704</v>
      </c>
      <c r="B426" s="18">
        <v>9783031068775</v>
      </c>
      <c r="C426" s="67" t="s">
        <v>245</v>
      </c>
      <c r="D426" s="40">
        <v>5330</v>
      </c>
      <c r="E426" s="21">
        <f t="shared" si="18"/>
        <v>4264</v>
      </c>
      <c r="F426" s="94" t="s">
        <v>122</v>
      </c>
      <c r="G426" s="124" t="s">
        <v>562</v>
      </c>
    </row>
    <row r="427" spans="1:15" s="22" customFormat="1" x14ac:dyDescent="0.3">
      <c r="A427" s="17">
        <v>2705</v>
      </c>
      <c r="B427" s="18">
        <v>9789811273322</v>
      </c>
      <c r="C427" s="55" t="s">
        <v>118</v>
      </c>
      <c r="D427" s="56">
        <v>4840</v>
      </c>
      <c r="E427" s="57">
        <f t="shared" si="18"/>
        <v>3872</v>
      </c>
      <c r="F427" s="94" t="s">
        <v>122</v>
      </c>
      <c r="G427" s="106" t="s">
        <v>383</v>
      </c>
    </row>
    <row r="428" spans="1:15" s="22" customFormat="1" x14ac:dyDescent="0.3">
      <c r="A428" s="17">
        <v>2706</v>
      </c>
      <c r="B428" s="26">
        <v>9780367203023</v>
      </c>
      <c r="C428" s="65" t="s">
        <v>816</v>
      </c>
      <c r="D428" s="28">
        <v>5300</v>
      </c>
      <c r="E428" s="21">
        <f t="shared" si="18"/>
        <v>4240</v>
      </c>
      <c r="F428" s="98"/>
      <c r="G428" s="106" t="s">
        <v>817</v>
      </c>
      <c r="H428" s="58"/>
      <c r="I428" s="58"/>
      <c r="J428" s="58"/>
      <c r="K428" s="58"/>
      <c r="L428" s="58"/>
      <c r="M428" s="58"/>
      <c r="N428" s="58"/>
      <c r="O428" s="58"/>
    </row>
    <row r="429" spans="1:15" s="22" customFormat="1" x14ac:dyDescent="0.3">
      <c r="A429" s="17">
        <v>2707</v>
      </c>
      <c r="B429" s="18">
        <v>9789811950124</v>
      </c>
      <c r="C429" s="67" t="s">
        <v>214</v>
      </c>
      <c r="D429" s="51">
        <v>4000</v>
      </c>
      <c r="E429" s="21">
        <f t="shared" si="18"/>
        <v>3200</v>
      </c>
      <c r="F429" s="94" t="s">
        <v>122</v>
      </c>
      <c r="G429" s="120" t="s">
        <v>565</v>
      </c>
    </row>
    <row r="430" spans="1:15" s="22" customFormat="1" x14ac:dyDescent="0.3">
      <c r="A430" s="17">
        <v>2708</v>
      </c>
      <c r="B430" s="26">
        <v>9789819902040</v>
      </c>
      <c r="C430" s="27" t="s">
        <v>824</v>
      </c>
      <c r="D430" s="28">
        <v>2410</v>
      </c>
      <c r="E430" s="21">
        <f t="shared" si="18"/>
        <v>1928</v>
      </c>
      <c r="F430" s="98"/>
      <c r="G430" s="106" t="s">
        <v>825</v>
      </c>
      <c r="H430" s="58"/>
      <c r="I430" s="58"/>
      <c r="J430" s="58"/>
      <c r="K430" s="58"/>
      <c r="L430" s="58"/>
      <c r="M430" s="58"/>
      <c r="N430" s="58"/>
      <c r="O430" s="58"/>
    </row>
    <row r="431" spans="1:15" s="22" customFormat="1" x14ac:dyDescent="0.3">
      <c r="A431" s="17">
        <v>2709</v>
      </c>
      <c r="B431" s="18">
        <v>9789811651038</v>
      </c>
      <c r="C431" s="67" t="s">
        <v>168</v>
      </c>
      <c r="D431" s="51">
        <v>4270</v>
      </c>
      <c r="E431" s="21">
        <f t="shared" si="18"/>
        <v>3416</v>
      </c>
      <c r="F431" s="94" t="s">
        <v>122</v>
      </c>
      <c r="G431" s="120" t="str">
        <f>HYPERLINK("https://www.springer.com/gp/book/978-981-16-5103-8","https://www.springer.com/gp/book/978-981-16-5103-8")</f>
        <v>https://www.springer.com/gp/book/978-981-16-5103-8</v>
      </c>
    </row>
    <row r="432" spans="1:15" s="22" customFormat="1" x14ac:dyDescent="0.3">
      <c r="A432" s="17">
        <v>2710</v>
      </c>
      <c r="B432" s="32">
        <v>9781108489980</v>
      </c>
      <c r="C432" s="33" t="s">
        <v>403</v>
      </c>
      <c r="D432" s="34">
        <v>3440</v>
      </c>
      <c r="E432" s="21">
        <f t="shared" si="18"/>
        <v>2752</v>
      </c>
      <c r="F432" s="94"/>
      <c r="G432" s="106" t="s">
        <v>404</v>
      </c>
    </row>
    <row r="433" spans="1:15" s="22" customFormat="1" x14ac:dyDescent="0.3">
      <c r="A433" s="17">
        <v>2711</v>
      </c>
      <c r="B433" s="18">
        <v>9783031313189</v>
      </c>
      <c r="C433" s="29" t="s">
        <v>612</v>
      </c>
      <c r="D433" s="20">
        <v>2280</v>
      </c>
      <c r="E433" s="21">
        <f t="shared" si="18"/>
        <v>1824</v>
      </c>
      <c r="F433" s="95"/>
      <c r="G433" s="106" t="s">
        <v>611</v>
      </c>
      <c r="H433" s="59"/>
      <c r="I433" s="59"/>
      <c r="J433" s="59"/>
      <c r="K433" s="59"/>
      <c r="L433" s="59"/>
      <c r="M433" s="59"/>
      <c r="N433" s="59"/>
      <c r="O433" s="59"/>
    </row>
    <row r="434" spans="1:15" s="22" customFormat="1" x14ac:dyDescent="0.3">
      <c r="A434" s="17">
        <v>2712</v>
      </c>
      <c r="B434" s="18">
        <v>9781032467085</v>
      </c>
      <c r="C434" s="55" t="s">
        <v>1068</v>
      </c>
      <c r="D434" s="40">
        <v>5600</v>
      </c>
      <c r="E434" s="21">
        <f t="shared" si="18"/>
        <v>4480</v>
      </c>
      <c r="F434" s="97"/>
      <c r="G434" s="66" t="s">
        <v>101</v>
      </c>
      <c r="H434" s="60"/>
      <c r="I434" s="60"/>
      <c r="J434" s="60"/>
      <c r="K434" s="60"/>
      <c r="L434" s="60"/>
      <c r="M434" s="60"/>
      <c r="N434" s="60"/>
      <c r="O434" s="60"/>
    </row>
    <row r="435" spans="1:15" s="22" customFormat="1" x14ac:dyDescent="0.3">
      <c r="A435" s="17">
        <v>2713</v>
      </c>
      <c r="B435" s="38">
        <v>9781009402118</v>
      </c>
      <c r="C435" s="39" t="s">
        <v>699</v>
      </c>
      <c r="D435" s="40">
        <v>870</v>
      </c>
      <c r="E435" s="21">
        <f t="shared" si="18"/>
        <v>696</v>
      </c>
      <c r="F435" s="95"/>
      <c r="G435" s="106" t="s">
        <v>700</v>
      </c>
      <c r="H435" s="59"/>
      <c r="I435" s="59"/>
      <c r="J435" s="59"/>
      <c r="K435" s="59"/>
      <c r="L435" s="59"/>
      <c r="M435" s="59"/>
      <c r="N435" s="59"/>
      <c r="O435" s="59"/>
    </row>
    <row r="436" spans="1:15" s="22" customFormat="1" x14ac:dyDescent="0.3">
      <c r="A436" s="17">
        <v>2714</v>
      </c>
      <c r="B436" s="18">
        <v>9789811270321</v>
      </c>
      <c r="C436" s="68" t="s">
        <v>119</v>
      </c>
      <c r="D436" s="20">
        <v>1270</v>
      </c>
      <c r="E436" s="21">
        <f t="shared" si="18"/>
        <v>1016</v>
      </c>
      <c r="F436" s="94" t="s">
        <v>122</v>
      </c>
      <c r="G436" s="106" t="s">
        <v>384</v>
      </c>
    </row>
    <row r="437" spans="1:15" s="22" customFormat="1" x14ac:dyDescent="0.3">
      <c r="A437" s="17">
        <v>2715</v>
      </c>
      <c r="B437" s="38">
        <v>9780192845306</v>
      </c>
      <c r="C437" s="39" t="s">
        <v>826</v>
      </c>
      <c r="D437" s="40">
        <v>1890</v>
      </c>
      <c r="E437" s="21">
        <f t="shared" si="18"/>
        <v>1512</v>
      </c>
      <c r="F437" s="98"/>
      <c r="G437" s="106" t="s">
        <v>827</v>
      </c>
      <c r="H437" s="58"/>
      <c r="I437" s="58"/>
      <c r="J437" s="58"/>
      <c r="K437" s="58"/>
      <c r="L437" s="58"/>
      <c r="M437" s="58"/>
      <c r="N437" s="58"/>
      <c r="O437" s="58"/>
    </row>
    <row r="438" spans="1:15" s="22" customFormat="1" x14ac:dyDescent="0.3">
      <c r="A438" s="17">
        <v>2716</v>
      </c>
      <c r="B438" s="26">
        <v>9789811259456</v>
      </c>
      <c r="C438" s="65" t="s">
        <v>120</v>
      </c>
      <c r="D438" s="28">
        <v>4680</v>
      </c>
      <c r="E438" s="21">
        <f t="shared" si="18"/>
        <v>3744</v>
      </c>
      <c r="F438" s="94" t="s">
        <v>122</v>
      </c>
      <c r="G438" s="106" t="s">
        <v>385</v>
      </c>
    </row>
    <row r="439" spans="1:15" s="59" customFormat="1" x14ac:dyDescent="0.3">
      <c r="A439" s="17">
        <v>2717</v>
      </c>
      <c r="B439" s="26">
        <v>9781316515693</v>
      </c>
      <c r="C439" s="27" t="s">
        <v>381</v>
      </c>
      <c r="D439" s="28">
        <v>2820</v>
      </c>
      <c r="E439" s="21">
        <f t="shared" si="18"/>
        <v>2256</v>
      </c>
      <c r="F439" s="94"/>
      <c r="G439" s="106" t="s">
        <v>386</v>
      </c>
      <c r="H439" s="22"/>
      <c r="I439" s="22"/>
      <c r="J439" s="22"/>
      <c r="K439" s="22"/>
      <c r="L439" s="22"/>
      <c r="M439" s="22"/>
      <c r="N439" s="22"/>
      <c r="O439" s="22"/>
    </row>
    <row r="440" spans="1:15" s="59" customFormat="1" x14ac:dyDescent="0.3">
      <c r="A440" s="17">
        <v>2718</v>
      </c>
      <c r="B440" s="38">
        <v>9781009401517</v>
      </c>
      <c r="C440" s="39" t="s">
        <v>695</v>
      </c>
      <c r="D440" s="40">
        <v>1430</v>
      </c>
      <c r="E440" s="21">
        <f t="shared" si="18"/>
        <v>1144</v>
      </c>
      <c r="F440" s="95"/>
      <c r="G440" s="106" t="s">
        <v>696</v>
      </c>
    </row>
    <row r="441" spans="1:15" s="59" customFormat="1" x14ac:dyDescent="0.3">
      <c r="A441" s="17">
        <v>2719</v>
      </c>
      <c r="B441" s="18">
        <v>9780521864879</v>
      </c>
      <c r="C441" s="29" t="s">
        <v>397</v>
      </c>
      <c r="D441" s="20">
        <v>2200</v>
      </c>
      <c r="E441" s="21">
        <f t="shared" si="18"/>
        <v>1760</v>
      </c>
      <c r="F441" s="94"/>
      <c r="G441" s="106" t="s">
        <v>398</v>
      </c>
      <c r="H441" s="22"/>
      <c r="I441" s="22"/>
      <c r="J441" s="22"/>
      <c r="K441" s="22"/>
      <c r="L441" s="22"/>
      <c r="M441" s="22"/>
      <c r="N441" s="22"/>
      <c r="O441" s="22"/>
    </row>
    <row r="442" spans="1:15" s="59" customFormat="1" x14ac:dyDescent="0.3">
      <c r="A442" s="17">
        <v>2720</v>
      </c>
      <c r="B442" s="18">
        <v>9783030522667</v>
      </c>
      <c r="C442" s="67" t="s">
        <v>234</v>
      </c>
      <c r="D442" s="51">
        <v>5860</v>
      </c>
      <c r="E442" s="21">
        <f t="shared" si="18"/>
        <v>4688</v>
      </c>
      <c r="F442" s="94" t="s">
        <v>122</v>
      </c>
      <c r="G442" s="120" t="s">
        <v>552</v>
      </c>
      <c r="H442" s="22"/>
      <c r="I442" s="22"/>
      <c r="J442" s="22"/>
      <c r="K442" s="22"/>
      <c r="L442" s="22"/>
      <c r="M442" s="22"/>
      <c r="N442" s="22"/>
      <c r="O442" s="22"/>
    </row>
    <row r="443" spans="1:15" s="59" customFormat="1" x14ac:dyDescent="0.3">
      <c r="A443" s="17">
        <v>2721</v>
      </c>
      <c r="B443" s="26">
        <v>9783031105838</v>
      </c>
      <c r="C443" s="27" t="s">
        <v>800</v>
      </c>
      <c r="D443" s="28">
        <v>2150</v>
      </c>
      <c r="E443" s="21">
        <f t="shared" si="18"/>
        <v>1720</v>
      </c>
      <c r="F443" s="98"/>
      <c r="G443" s="106" t="s">
        <v>801</v>
      </c>
      <c r="H443" s="58"/>
      <c r="I443" s="58"/>
      <c r="J443" s="58"/>
      <c r="K443" s="58"/>
      <c r="L443" s="58"/>
      <c r="M443" s="58"/>
      <c r="N443" s="58"/>
      <c r="O443" s="58"/>
    </row>
    <row r="444" spans="1:15" s="58" customFormat="1" x14ac:dyDescent="0.3">
      <c r="A444" s="17">
        <v>2722</v>
      </c>
      <c r="B444" s="18">
        <v>9781032455464</v>
      </c>
      <c r="C444" s="55" t="s">
        <v>97</v>
      </c>
      <c r="D444" s="28">
        <v>1430</v>
      </c>
      <c r="E444" s="21">
        <f t="shared" si="18"/>
        <v>1144</v>
      </c>
      <c r="F444" s="94"/>
      <c r="G444" s="66" t="s">
        <v>99</v>
      </c>
      <c r="H444" s="22"/>
      <c r="I444" s="22"/>
      <c r="J444" s="22"/>
      <c r="K444" s="22"/>
      <c r="L444" s="22"/>
      <c r="M444" s="22"/>
      <c r="N444" s="22"/>
      <c r="O444" s="22"/>
    </row>
    <row r="445" spans="1:15" s="58" customFormat="1" x14ac:dyDescent="0.3">
      <c r="A445" s="17">
        <v>2723</v>
      </c>
      <c r="B445" s="18">
        <v>9781032415475</v>
      </c>
      <c r="C445" s="29" t="s">
        <v>798</v>
      </c>
      <c r="D445" s="20">
        <v>1740</v>
      </c>
      <c r="E445" s="21">
        <f t="shared" si="18"/>
        <v>1392</v>
      </c>
      <c r="F445" s="98"/>
      <c r="G445" s="106" t="s">
        <v>799</v>
      </c>
    </row>
    <row r="446" spans="1:15" s="58" customFormat="1" x14ac:dyDescent="0.3">
      <c r="A446" s="17">
        <v>2724</v>
      </c>
      <c r="B446" s="26">
        <v>9783110787948</v>
      </c>
      <c r="C446" s="27" t="s">
        <v>715</v>
      </c>
      <c r="D446" s="28">
        <v>4400</v>
      </c>
      <c r="E446" s="21">
        <f t="shared" si="18"/>
        <v>3520</v>
      </c>
      <c r="F446" s="95"/>
      <c r="G446" s="106" t="s">
        <v>716</v>
      </c>
      <c r="H446" s="59"/>
      <c r="I446" s="59"/>
      <c r="J446" s="59"/>
      <c r="K446" s="59"/>
      <c r="L446" s="59"/>
      <c r="M446" s="59"/>
      <c r="N446" s="59"/>
      <c r="O446" s="59"/>
    </row>
    <row r="447" spans="1:15" s="58" customFormat="1" x14ac:dyDescent="0.3">
      <c r="A447" s="17">
        <v>2725</v>
      </c>
      <c r="B447" s="26">
        <v>9781108842488</v>
      </c>
      <c r="C447" s="68" t="s">
        <v>399</v>
      </c>
      <c r="D447" s="69">
        <v>2520</v>
      </c>
      <c r="E447" s="21">
        <f t="shared" si="18"/>
        <v>2016</v>
      </c>
      <c r="F447" s="94"/>
      <c r="G447" s="106" t="s">
        <v>400</v>
      </c>
      <c r="H447" s="22"/>
      <c r="I447" s="22"/>
      <c r="J447" s="22"/>
      <c r="K447" s="22"/>
      <c r="L447" s="22"/>
      <c r="M447" s="22"/>
      <c r="N447" s="22"/>
      <c r="O447" s="22"/>
    </row>
    <row r="448" spans="1:15" s="58" customFormat="1" x14ac:dyDescent="0.3">
      <c r="A448" s="17">
        <v>2726</v>
      </c>
      <c r="B448" s="18">
        <v>9781032417226</v>
      </c>
      <c r="C448" s="55" t="s">
        <v>98</v>
      </c>
      <c r="D448" s="28">
        <v>1360</v>
      </c>
      <c r="E448" s="21">
        <f t="shared" si="18"/>
        <v>1088</v>
      </c>
      <c r="F448" s="97"/>
      <c r="G448" s="66" t="s">
        <v>100</v>
      </c>
      <c r="H448" s="60"/>
      <c r="I448" s="60"/>
      <c r="J448" s="60"/>
      <c r="K448" s="60"/>
      <c r="L448" s="60"/>
      <c r="M448" s="60"/>
      <c r="N448" s="60"/>
      <c r="O448" s="60"/>
    </row>
    <row r="449" spans="1:15" s="58" customFormat="1" x14ac:dyDescent="0.3">
      <c r="A449" s="17">
        <v>2727</v>
      </c>
      <c r="B449" s="38">
        <v>9781032015316</v>
      </c>
      <c r="C449" s="39" t="s">
        <v>1057</v>
      </c>
      <c r="D449" s="40">
        <v>2670</v>
      </c>
      <c r="E449" s="21">
        <f t="shared" si="18"/>
        <v>2136</v>
      </c>
      <c r="F449" s="98"/>
      <c r="G449" s="106" t="s">
        <v>719</v>
      </c>
    </row>
    <row r="450" spans="1:15" s="58" customFormat="1" x14ac:dyDescent="0.3">
      <c r="A450" s="17">
        <v>2728</v>
      </c>
      <c r="B450" s="38">
        <v>9781266152115</v>
      </c>
      <c r="C450" s="39" t="s">
        <v>1062</v>
      </c>
      <c r="D450" s="40">
        <v>1890</v>
      </c>
      <c r="E450" s="21">
        <f t="shared" si="18"/>
        <v>1512</v>
      </c>
      <c r="F450" s="95"/>
      <c r="G450" s="106" t="s">
        <v>1063</v>
      </c>
      <c r="H450" s="59"/>
      <c r="I450" s="59"/>
      <c r="J450" s="59"/>
      <c r="K450" s="59"/>
      <c r="L450" s="59"/>
      <c r="M450" s="59"/>
      <c r="N450" s="59"/>
      <c r="O450" s="59"/>
    </row>
    <row r="451" spans="1:15" s="58" customFormat="1" x14ac:dyDescent="0.3">
      <c r="A451" s="17">
        <v>2729</v>
      </c>
      <c r="B451" s="26">
        <v>9781032352503</v>
      </c>
      <c r="C451" s="65" t="s">
        <v>720</v>
      </c>
      <c r="D451" s="28">
        <v>1800</v>
      </c>
      <c r="E451" s="21">
        <f t="shared" si="18"/>
        <v>1440</v>
      </c>
      <c r="F451" s="98"/>
      <c r="G451" s="106" t="s">
        <v>721</v>
      </c>
    </row>
    <row r="452" spans="1:15" s="13" customFormat="1" x14ac:dyDescent="0.2">
      <c r="A452" s="11"/>
      <c r="B452" s="12"/>
      <c r="D452" s="14"/>
      <c r="E452" s="15"/>
      <c r="F452" s="11"/>
    </row>
    <row r="453" spans="1:15" s="23" customFormat="1" x14ac:dyDescent="0.2">
      <c r="A453" s="131" t="s">
        <v>31</v>
      </c>
      <c r="B453" s="131"/>
      <c r="C453" s="131"/>
      <c r="D453" s="131"/>
      <c r="E453" s="131"/>
      <c r="F453" s="16"/>
    </row>
    <row r="454" spans="1:15" s="22" customFormat="1" x14ac:dyDescent="0.3">
      <c r="A454" s="17">
        <v>2801</v>
      </c>
      <c r="B454" s="81" t="s">
        <v>185</v>
      </c>
      <c r="C454" s="29" t="s">
        <v>192</v>
      </c>
      <c r="D454" s="47">
        <v>4520</v>
      </c>
      <c r="E454" s="21">
        <f t="shared" ref="E454:E473" si="19">D454*0.8</f>
        <v>3616</v>
      </c>
      <c r="F454" s="94" t="s">
        <v>122</v>
      </c>
      <c r="G454" s="124" t="str">
        <f>HYPERLINK("https://www.routledge.com/products/9781032137148","https://www.routledge.com/products/9781032137148")</f>
        <v>https://www.routledge.com/products/9781032137148</v>
      </c>
    </row>
    <row r="455" spans="1:15" s="22" customFormat="1" x14ac:dyDescent="0.3">
      <c r="A455" s="17">
        <v>2802</v>
      </c>
      <c r="B455" s="81" t="s">
        <v>186</v>
      </c>
      <c r="C455" s="29" t="s">
        <v>193</v>
      </c>
      <c r="D455" s="40">
        <v>3750</v>
      </c>
      <c r="E455" s="21">
        <f t="shared" si="19"/>
        <v>3000</v>
      </c>
      <c r="F455" s="94" t="s">
        <v>122</v>
      </c>
      <c r="G455" s="124" t="str">
        <f>HYPERLINK("https://www.routledge.com/products/9781032111582","https://www.routledge.com/products/9781032111582")</f>
        <v>https://www.routledge.com/products/9781032111582</v>
      </c>
    </row>
    <row r="456" spans="1:15" s="23" customFormat="1" x14ac:dyDescent="0.3">
      <c r="A456" s="17">
        <v>2803</v>
      </c>
      <c r="B456" s="81" t="s">
        <v>187</v>
      </c>
      <c r="C456" s="29" t="s">
        <v>194</v>
      </c>
      <c r="D456" s="40">
        <v>3600</v>
      </c>
      <c r="E456" s="21">
        <f t="shared" si="19"/>
        <v>2880</v>
      </c>
      <c r="F456" s="94" t="s">
        <v>122</v>
      </c>
      <c r="G456" s="124" t="str">
        <f>HYPERLINK("https://www.routledge.com/products/9781032043081","https://www.routledge.com/products/9781032043081")</f>
        <v>https://www.routledge.com/products/9781032043081</v>
      </c>
      <c r="H456" s="22"/>
      <c r="I456" s="22"/>
      <c r="J456" s="22"/>
      <c r="K456" s="22"/>
      <c r="L456" s="22"/>
      <c r="M456" s="22"/>
      <c r="N456" s="22"/>
      <c r="O456" s="22"/>
    </row>
    <row r="457" spans="1:15" s="22" customFormat="1" x14ac:dyDescent="0.3">
      <c r="A457" s="17">
        <v>2804</v>
      </c>
      <c r="B457" s="18">
        <v>9789811953620</v>
      </c>
      <c r="C457" s="67" t="s">
        <v>166</v>
      </c>
      <c r="D457" s="28">
        <v>4530</v>
      </c>
      <c r="E457" s="21">
        <f t="shared" si="19"/>
        <v>3624</v>
      </c>
      <c r="F457" s="94" t="s">
        <v>122</v>
      </c>
      <c r="G457" s="120" t="str">
        <f>HYPERLINK("https://www.springer.com/gp/book/978-981-19-5362-0","https://www.springer.com/gp/book/978-981-19-5362-0")</f>
        <v>https://www.springer.com/gp/book/978-981-19-5362-0</v>
      </c>
    </row>
    <row r="458" spans="1:15" s="22" customFormat="1" x14ac:dyDescent="0.3">
      <c r="A458" s="17">
        <v>2805</v>
      </c>
      <c r="B458" s="18">
        <v>9781774670088</v>
      </c>
      <c r="C458" s="29" t="s">
        <v>774</v>
      </c>
      <c r="D458" s="40">
        <v>7150</v>
      </c>
      <c r="E458" s="21">
        <f t="shared" si="19"/>
        <v>5720</v>
      </c>
      <c r="F458" s="94"/>
      <c r="G458" s="106" t="s">
        <v>775</v>
      </c>
    </row>
    <row r="459" spans="1:15" s="22" customFormat="1" x14ac:dyDescent="0.3">
      <c r="A459" s="17">
        <v>2806</v>
      </c>
      <c r="B459" s="18">
        <v>9789811989780</v>
      </c>
      <c r="C459" s="67" t="s">
        <v>195</v>
      </c>
      <c r="D459" s="40">
        <v>4000</v>
      </c>
      <c r="E459" s="21">
        <f t="shared" si="19"/>
        <v>3200</v>
      </c>
      <c r="F459" s="94" t="s">
        <v>122</v>
      </c>
      <c r="G459" s="120" t="str">
        <f>HYPERLINK("https://www.springer.com/gp/book/978-981-19-8978-0","https://www.springer.com/gp/book/978-981-19-8978-0")</f>
        <v>https://www.springer.com/gp/book/978-981-19-8978-0</v>
      </c>
    </row>
    <row r="460" spans="1:15" s="22" customFormat="1" x14ac:dyDescent="0.3">
      <c r="A460" s="17">
        <v>2807</v>
      </c>
      <c r="B460" s="38">
        <v>9781569909119</v>
      </c>
      <c r="C460" s="39" t="s">
        <v>767</v>
      </c>
      <c r="D460" s="40">
        <v>2780</v>
      </c>
      <c r="E460" s="21">
        <f t="shared" si="19"/>
        <v>2224</v>
      </c>
      <c r="F460" s="94"/>
      <c r="G460" s="106" t="s">
        <v>766</v>
      </c>
    </row>
    <row r="461" spans="1:15" s="22" customFormat="1" x14ac:dyDescent="0.3">
      <c r="A461" s="17">
        <v>2808</v>
      </c>
      <c r="B461" s="18">
        <v>9783031187834</v>
      </c>
      <c r="C461" s="67" t="s">
        <v>196</v>
      </c>
      <c r="D461" s="40">
        <v>4000</v>
      </c>
      <c r="E461" s="21">
        <f t="shared" si="19"/>
        <v>3200</v>
      </c>
      <c r="F461" s="94" t="s">
        <v>122</v>
      </c>
      <c r="G461" s="120" t="str">
        <f>HYPERLINK("https://www.springer.com/gp/book/978-3-031-18783-4","https://www.springer.com/gp/book/978-3-031-18783-4")</f>
        <v>https://www.springer.com/gp/book/978-3-031-18783-4</v>
      </c>
    </row>
    <row r="462" spans="1:15" s="22" customFormat="1" x14ac:dyDescent="0.3">
      <c r="A462" s="17">
        <v>2809</v>
      </c>
      <c r="B462" s="81" t="s">
        <v>188</v>
      </c>
      <c r="C462" s="29" t="s">
        <v>197</v>
      </c>
      <c r="D462" s="40">
        <v>4990</v>
      </c>
      <c r="E462" s="21">
        <f t="shared" si="19"/>
        <v>3992</v>
      </c>
      <c r="F462" s="94" t="s">
        <v>122</v>
      </c>
      <c r="G462" s="124" t="str">
        <f>HYPERLINK("https://www.routledge.com/products/9781032063065","https://www.routledge.com/products/9781032063065")</f>
        <v>https://www.routledge.com/products/9781032063065</v>
      </c>
    </row>
    <row r="463" spans="1:15" s="22" customFormat="1" x14ac:dyDescent="0.3">
      <c r="A463" s="17">
        <v>2810</v>
      </c>
      <c r="B463" s="18">
        <v>9783031279409</v>
      </c>
      <c r="C463" s="67" t="s">
        <v>198</v>
      </c>
      <c r="D463" s="40">
        <v>3740</v>
      </c>
      <c r="E463" s="21">
        <f t="shared" si="19"/>
        <v>2992</v>
      </c>
      <c r="F463" s="94" t="s">
        <v>122</v>
      </c>
      <c r="G463" s="120" t="str">
        <f>HYPERLINK("https://www.springer.com/gp/book/978-3-031-27940-9","https://www.springer.com/gp/book/978-3-031-27940-9")</f>
        <v>https://www.springer.com/gp/book/978-3-031-27940-9</v>
      </c>
    </row>
    <row r="464" spans="1:15" s="22" customFormat="1" x14ac:dyDescent="0.3">
      <c r="A464" s="17">
        <v>2811</v>
      </c>
      <c r="B464" s="81" t="s">
        <v>189</v>
      </c>
      <c r="C464" s="29" t="s">
        <v>199</v>
      </c>
      <c r="D464" s="40">
        <v>3070</v>
      </c>
      <c r="E464" s="21">
        <f t="shared" si="19"/>
        <v>2456</v>
      </c>
      <c r="F464" s="94" t="s">
        <v>122</v>
      </c>
      <c r="G464" s="120" t="str">
        <f>HYPERLINK("https://www.degruyter.com/isbn/9783110738445","https://www.degruyter.com/isbn/9783110738445")</f>
        <v>https://www.degruyter.com/isbn/9783110738445</v>
      </c>
    </row>
    <row r="465" spans="1:15" s="22" customFormat="1" x14ac:dyDescent="0.3">
      <c r="A465" s="17">
        <v>2812</v>
      </c>
      <c r="B465" s="101" t="s">
        <v>179</v>
      </c>
      <c r="C465" s="116" t="s">
        <v>183</v>
      </c>
      <c r="D465" s="28">
        <v>4060</v>
      </c>
      <c r="E465" s="21">
        <f t="shared" si="19"/>
        <v>3248</v>
      </c>
      <c r="F465" s="94" t="s">
        <v>122</v>
      </c>
      <c r="G465" s="124" t="str">
        <f>HYPERLINK("https://www.routledge.com/products/9781032005454","https://www.routledge.com/products/9781032005454")</f>
        <v>https://www.routledge.com/products/9781032005454</v>
      </c>
    </row>
    <row r="466" spans="1:15" s="22" customFormat="1" x14ac:dyDescent="0.3">
      <c r="A466" s="17">
        <v>2813</v>
      </c>
      <c r="B466" s="81" t="s">
        <v>190</v>
      </c>
      <c r="C466" s="29" t="s">
        <v>200</v>
      </c>
      <c r="D466" s="40">
        <v>3440</v>
      </c>
      <c r="E466" s="21">
        <f t="shared" si="19"/>
        <v>2752</v>
      </c>
      <c r="F466" s="94" t="s">
        <v>122</v>
      </c>
      <c r="G466" s="124" t="str">
        <f>HYPERLINK("https://www.routledge.com/products/9781032146652","https://www.routledge.com/products/9781032146652")</f>
        <v>https://www.routledge.com/products/9781032146652</v>
      </c>
    </row>
    <row r="467" spans="1:15" s="22" customFormat="1" x14ac:dyDescent="0.3">
      <c r="A467" s="17">
        <v>2814</v>
      </c>
      <c r="B467" s="49">
        <v>9781569909010</v>
      </c>
      <c r="C467" s="50" t="s">
        <v>768</v>
      </c>
      <c r="D467" s="51">
        <v>4900</v>
      </c>
      <c r="E467" s="21">
        <f t="shared" si="19"/>
        <v>3920</v>
      </c>
      <c r="F467" s="94"/>
      <c r="G467" s="106" t="s">
        <v>769</v>
      </c>
    </row>
    <row r="468" spans="1:15" s="22" customFormat="1" x14ac:dyDescent="0.3">
      <c r="A468" s="17">
        <v>2815</v>
      </c>
      <c r="B468" s="45">
        <v>9781569908563</v>
      </c>
      <c r="C468" s="64" t="s">
        <v>772</v>
      </c>
      <c r="D468" s="47">
        <v>6750</v>
      </c>
      <c r="E468" s="21">
        <f t="shared" si="19"/>
        <v>5400</v>
      </c>
      <c r="F468" s="94"/>
      <c r="G468" s="106" t="s">
        <v>773</v>
      </c>
    </row>
    <row r="469" spans="1:15" s="22" customFormat="1" x14ac:dyDescent="0.3">
      <c r="A469" s="17">
        <v>2816</v>
      </c>
      <c r="B469" s="101" t="s">
        <v>235</v>
      </c>
      <c r="C469" s="116" t="s">
        <v>236</v>
      </c>
      <c r="D469" s="51">
        <v>3750</v>
      </c>
      <c r="E469" s="21">
        <f t="shared" si="19"/>
        <v>3000</v>
      </c>
      <c r="F469" s="94" t="s">
        <v>122</v>
      </c>
      <c r="G469" s="120" t="s">
        <v>553</v>
      </c>
    </row>
    <row r="470" spans="1:15" s="22" customFormat="1" x14ac:dyDescent="0.3">
      <c r="A470" s="17">
        <v>2817</v>
      </c>
      <c r="B470" s="81" t="s">
        <v>161</v>
      </c>
      <c r="C470" s="29" t="s">
        <v>175</v>
      </c>
      <c r="D470" s="40">
        <v>4830</v>
      </c>
      <c r="E470" s="21">
        <f t="shared" si="19"/>
        <v>3864</v>
      </c>
      <c r="F470" s="94" t="s">
        <v>122</v>
      </c>
      <c r="G470" s="124" t="str">
        <f>HYPERLINK("https://www.routledge.com/products/9781032243726","https://www.routledge.com/products/9781032243726")</f>
        <v>https://www.routledge.com/products/9781032243726</v>
      </c>
    </row>
    <row r="471" spans="1:15" s="22" customFormat="1" x14ac:dyDescent="0.3">
      <c r="A471" s="17">
        <v>2818</v>
      </c>
      <c r="B471" s="45">
        <v>9781569907009</v>
      </c>
      <c r="C471" s="64" t="s">
        <v>770</v>
      </c>
      <c r="D471" s="47">
        <v>3600</v>
      </c>
      <c r="E471" s="21">
        <f t="shared" si="19"/>
        <v>2880</v>
      </c>
      <c r="F471" s="94"/>
      <c r="G471" s="106" t="s">
        <v>771</v>
      </c>
    </row>
    <row r="472" spans="1:15" s="22" customFormat="1" x14ac:dyDescent="0.3">
      <c r="A472" s="17">
        <v>2819</v>
      </c>
      <c r="B472" s="18">
        <v>9781032013602</v>
      </c>
      <c r="C472" s="55" t="s">
        <v>113</v>
      </c>
      <c r="D472" s="20">
        <v>3130</v>
      </c>
      <c r="E472" s="21">
        <f t="shared" si="19"/>
        <v>2504</v>
      </c>
      <c r="F472" s="94"/>
      <c r="G472" s="66" t="s">
        <v>114</v>
      </c>
    </row>
    <row r="473" spans="1:15" s="22" customFormat="1" x14ac:dyDescent="0.3">
      <c r="A473" s="17">
        <v>2820</v>
      </c>
      <c r="B473" s="18">
        <v>9781119865056</v>
      </c>
      <c r="C473" s="67" t="s">
        <v>776</v>
      </c>
      <c r="D473" s="40">
        <v>7650</v>
      </c>
      <c r="E473" s="21">
        <f t="shared" si="19"/>
        <v>6120</v>
      </c>
      <c r="F473" s="94"/>
      <c r="G473" s="120" t="s">
        <v>777</v>
      </c>
    </row>
    <row r="474" spans="1:15" s="13" customFormat="1" x14ac:dyDescent="0.2">
      <c r="A474" s="11"/>
      <c r="B474" s="12"/>
      <c r="D474" s="14"/>
      <c r="E474" s="15"/>
      <c r="F474" s="11"/>
    </row>
    <row r="475" spans="1:15" s="23" customFormat="1" x14ac:dyDescent="0.2">
      <c r="A475" s="131" t="s">
        <v>15</v>
      </c>
      <c r="B475" s="131"/>
      <c r="C475" s="131"/>
      <c r="D475" s="131"/>
      <c r="E475" s="131"/>
      <c r="F475" s="16"/>
    </row>
    <row r="476" spans="1:15" s="60" customFormat="1" x14ac:dyDescent="0.3">
      <c r="A476" s="17">
        <v>2901</v>
      </c>
      <c r="B476" s="26">
        <v>9780443189890</v>
      </c>
      <c r="C476" s="27" t="s">
        <v>701</v>
      </c>
      <c r="D476" s="28">
        <v>3840</v>
      </c>
      <c r="E476" s="21">
        <f t="shared" ref="E476:E491" si="20">D476*0.8</f>
        <v>3072</v>
      </c>
      <c r="F476" s="94"/>
      <c r="G476" s="106" t="s">
        <v>702</v>
      </c>
      <c r="H476" s="22"/>
      <c r="I476" s="22"/>
      <c r="J476" s="22"/>
      <c r="K476" s="22"/>
      <c r="L476" s="22"/>
      <c r="M476" s="22"/>
      <c r="N476" s="22"/>
      <c r="O476" s="22"/>
    </row>
    <row r="477" spans="1:15" s="60" customFormat="1" x14ac:dyDescent="0.3">
      <c r="A477" s="17">
        <v>2902</v>
      </c>
      <c r="B477" s="49">
        <v>9789819942794</v>
      </c>
      <c r="C477" s="50" t="s">
        <v>762</v>
      </c>
      <c r="D477" s="51">
        <v>2940</v>
      </c>
      <c r="E477" s="21">
        <f t="shared" si="20"/>
        <v>2352</v>
      </c>
      <c r="F477" s="94"/>
      <c r="G477" s="106" t="s">
        <v>763</v>
      </c>
      <c r="H477" s="22"/>
      <c r="I477" s="22"/>
      <c r="J477" s="22"/>
      <c r="K477" s="22"/>
      <c r="L477" s="22"/>
      <c r="M477" s="22"/>
      <c r="N477" s="22"/>
      <c r="O477" s="22"/>
    </row>
    <row r="478" spans="1:15" s="60" customFormat="1" x14ac:dyDescent="0.3">
      <c r="A478" s="17">
        <v>2903</v>
      </c>
      <c r="B478" s="49">
        <v>9781630819699</v>
      </c>
      <c r="C478" s="50" t="s">
        <v>928</v>
      </c>
      <c r="D478" s="51">
        <v>3720</v>
      </c>
      <c r="E478" s="21">
        <f t="shared" si="20"/>
        <v>2976</v>
      </c>
      <c r="F478" s="94"/>
      <c r="G478" s="106" t="s">
        <v>929</v>
      </c>
      <c r="H478" s="22"/>
      <c r="I478" s="22"/>
      <c r="J478" s="22"/>
      <c r="K478" s="22"/>
      <c r="L478" s="22"/>
      <c r="M478" s="22"/>
      <c r="N478" s="22"/>
      <c r="O478" s="22"/>
    </row>
    <row r="479" spans="1:15" s="22" customFormat="1" x14ac:dyDescent="0.3">
      <c r="A479" s="17">
        <v>2904</v>
      </c>
      <c r="B479" s="18">
        <v>9789811963971</v>
      </c>
      <c r="C479" s="67" t="s">
        <v>224</v>
      </c>
      <c r="D479" s="51">
        <v>3470</v>
      </c>
      <c r="E479" s="21">
        <f t="shared" si="20"/>
        <v>2776</v>
      </c>
      <c r="F479" s="94" t="s">
        <v>122</v>
      </c>
      <c r="G479" s="120" t="s">
        <v>572</v>
      </c>
    </row>
    <row r="480" spans="1:15" s="22" customFormat="1" x14ac:dyDescent="0.3">
      <c r="A480" s="17">
        <v>2905</v>
      </c>
      <c r="B480" s="18">
        <v>9783031382512</v>
      </c>
      <c r="C480" s="67" t="s">
        <v>756</v>
      </c>
      <c r="D480" s="54">
        <v>2940</v>
      </c>
      <c r="E480" s="21">
        <f t="shared" si="20"/>
        <v>2352</v>
      </c>
      <c r="F480" s="94"/>
      <c r="G480" s="106" t="s">
        <v>757</v>
      </c>
    </row>
    <row r="481" spans="1:15" s="22" customFormat="1" x14ac:dyDescent="0.3">
      <c r="A481" s="17">
        <v>2906</v>
      </c>
      <c r="B481" s="35">
        <v>9780323983662</v>
      </c>
      <c r="C481" s="36" t="s">
        <v>760</v>
      </c>
      <c r="D481" s="37">
        <v>4310</v>
      </c>
      <c r="E481" s="21">
        <f t="shared" si="20"/>
        <v>3448</v>
      </c>
      <c r="F481" s="94"/>
      <c r="G481" s="106" t="s">
        <v>761</v>
      </c>
    </row>
    <row r="482" spans="1:15" s="22" customFormat="1" x14ac:dyDescent="0.3">
      <c r="A482" s="17">
        <v>2907</v>
      </c>
      <c r="B482" s="18">
        <v>9781839537400</v>
      </c>
      <c r="C482" s="67" t="s">
        <v>754</v>
      </c>
      <c r="D482" s="54">
        <v>3440</v>
      </c>
      <c r="E482" s="21">
        <f t="shared" si="20"/>
        <v>2752</v>
      </c>
      <c r="F482" s="94"/>
      <c r="G482" s="106" t="s">
        <v>755</v>
      </c>
    </row>
    <row r="483" spans="1:15" s="22" customFormat="1" x14ac:dyDescent="0.3">
      <c r="A483" s="17">
        <v>2908</v>
      </c>
      <c r="B483" s="18">
        <v>9781032299785</v>
      </c>
      <c r="C483" s="29" t="s">
        <v>691</v>
      </c>
      <c r="D483" s="20">
        <v>2820</v>
      </c>
      <c r="E483" s="21">
        <f t="shared" si="20"/>
        <v>2256</v>
      </c>
      <c r="F483" s="94"/>
      <c r="G483" s="106" t="s">
        <v>692</v>
      </c>
    </row>
    <row r="484" spans="1:15" s="22" customFormat="1" x14ac:dyDescent="0.3">
      <c r="A484" s="17">
        <v>2909</v>
      </c>
      <c r="B484" s="18">
        <v>9781032282084</v>
      </c>
      <c r="C484" s="55" t="s">
        <v>115</v>
      </c>
      <c r="D484" s="28">
        <v>4680</v>
      </c>
      <c r="E484" s="21">
        <f t="shared" si="20"/>
        <v>3744</v>
      </c>
      <c r="F484" s="97"/>
      <c r="G484" s="106" t="s">
        <v>116</v>
      </c>
      <c r="H484" s="60"/>
      <c r="I484" s="60"/>
      <c r="J484" s="60"/>
      <c r="K484" s="60"/>
      <c r="L484" s="60"/>
      <c r="M484" s="60"/>
      <c r="N484" s="60"/>
      <c r="O484" s="60"/>
    </row>
    <row r="485" spans="1:15" s="22" customFormat="1" x14ac:dyDescent="0.3">
      <c r="A485" s="17">
        <v>2910</v>
      </c>
      <c r="B485" s="49">
        <v>9783031189951</v>
      </c>
      <c r="C485" s="50" t="s">
        <v>764</v>
      </c>
      <c r="D485" s="51">
        <v>4000</v>
      </c>
      <c r="E485" s="21">
        <f t="shared" si="20"/>
        <v>3200</v>
      </c>
      <c r="F485" s="94"/>
      <c r="G485" s="106" t="s">
        <v>765</v>
      </c>
    </row>
    <row r="486" spans="1:15" s="22" customFormat="1" x14ac:dyDescent="0.3">
      <c r="A486" s="17">
        <v>2911</v>
      </c>
      <c r="B486" s="35">
        <v>9780323919418</v>
      </c>
      <c r="C486" s="36" t="s">
        <v>758</v>
      </c>
      <c r="D486" s="37">
        <v>4310</v>
      </c>
      <c r="E486" s="21">
        <f t="shared" si="20"/>
        <v>3448</v>
      </c>
      <c r="F486" s="94"/>
      <c r="G486" s="106" t="s">
        <v>759</v>
      </c>
    </row>
    <row r="487" spans="1:15" s="22" customFormat="1" x14ac:dyDescent="0.3">
      <c r="A487" s="17">
        <v>2912</v>
      </c>
      <c r="B487" s="26">
        <v>9788770227865</v>
      </c>
      <c r="C487" s="68" t="s">
        <v>746</v>
      </c>
      <c r="D487" s="40">
        <v>2980</v>
      </c>
      <c r="E487" s="21">
        <f t="shared" si="20"/>
        <v>2384</v>
      </c>
      <c r="F487" s="94"/>
      <c r="G487" s="106" t="s">
        <v>747</v>
      </c>
    </row>
    <row r="488" spans="1:15" s="22" customFormat="1" x14ac:dyDescent="0.3">
      <c r="A488" s="17">
        <v>2913</v>
      </c>
      <c r="B488" s="26">
        <v>9781839536694</v>
      </c>
      <c r="C488" s="65" t="s">
        <v>713</v>
      </c>
      <c r="D488" s="28">
        <v>3910</v>
      </c>
      <c r="E488" s="21">
        <f t="shared" si="20"/>
        <v>3128</v>
      </c>
      <c r="F488" s="94"/>
      <c r="G488" s="106" t="s">
        <v>714</v>
      </c>
    </row>
    <row r="489" spans="1:15" s="22" customFormat="1" x14ac:dyDescent="0.3">
      <c r="A489" s="17">
        <v>2914</v>
      </c>
      <c r="B489" s="49">
        <v>9780323995412</v>
      </c>
      <c r="C489" s="50" t="s">
        <v>748</v>
      </c>
      <c r="D489" s="51">
        <v>3970</v>
      </c>
      <c r="E489" s="21">
        <f t="shared" si="20"/>
        <v>3176</v>
      </c>
      <c r="F489" s="94"/>
      <c r="G489" s="106" t="s">
        <v>749</v>
      </c>
    </row>
    <row r="490" spans="1:15" s="22" customFormat="1" x14ac:dyDescent="0.3">
      <c r="A490" s="17">
        <v>2915</v>
      </c>
      <c r="B490" s="32">
        <v>9781316517383</v>
      </c>
      <c r="C490" s="117" t="s">
        <v>401</v>
      </c>
      <c r="D490" s="54">
        <v>2200</v>
      </c>
      <c r="E490" s="21">
        <f t="shared" si="20"/>
        <v>1760</v>
      </c>
      <c r="F490" s="97"/>
      <c r="G490" s="106" t="s">
        <v>402</v>
      </c>
      <c r="H490" s="60"/>
      <c r="I490" s="60"/>
      <c r="J490" s="60"/>
      <c r="K490" s="60"/>
      <c r="L490" s="60"/>
      <c r="M490" s="60"/>
      <c r="N490" s="60"/>
      <c r="O490" s="60"/>
    </row>
    <row r="491" spans="1:15" s="22" customFormat="1" x14ac:dyDescent="0.3">
      <c r="A491" s="17">
        <v>2916</v>
      </c>
      <c r="B491" s="32">
        <v>9788770223492</v>
      </c>
      <c r="C491" s="117" t="s">
        <v>876</v>
      </c>
      <c r="D491" s="54">
        <v>3130</v>
      </c>
      <c r="E491" s="21">
        <f t="shared" si="20"/>
        <v>2504</v>
      </c>
      <c r="F491" s="97"/>
      <c r="G491" s="106" t="s">
        <v>877</v>
      </c>
      <c r="H491" s="60"/>
      <c r="I491" s="60"/>
      <c r="J491" s="60"/>
      <c r="K491" s="60"/>
      <c r="L491" s="60"/>
      <c r="M491" s="60"/>
      <c r="N491" s="60"/>
      <c r="O491" s="60"/>
    </row>
    <row r="492" spans="1:15" s="13" customFormat="1" x14ac:dyDescent="0.2">
      <c r="A492" s="11"/>
      <c r="B492" s="12"/>
      <c r="D492" s="14"/>
      <c r="E492" s="15"/>
      <c r="F492" s="11"/>
    </row>
    <row r="493" spans="1:15" s="23" customFormat="1" x14ac:dyDescent="0.2">
      <c r="A493" s="131" t="s">
        <v>18</v>
      </c>
      <c r="B493" s="131"/>
      <c r="C493" s="131"/>
      <c r="D493" s="131"/>
      <c r="E493" s="131"/>
      <c r="F493" s="16"/>
    </row>
    <row r="494" spans="1:15" s="22" customFormat="1" x14ac:dyDescent="0.3">
      <c r="A494" s="17">
        <v>3001</v>
      </c>
      <c r="B494" s="49">
        <v>9781630819569</v>
      </c>
      <c r="C494" s="50" t="s">
        <v>784</v>
      </c>
      <c r="D494" s="51">
        <v>3720</v>
      </c>
      <c r="E494" s="21">
        <f t="shared" ref="E494:E506" si="21">D494*0.8</f>
        <v>2976</v>
      </c>
      <c r="F494" s="94"/>
      <c r="G494" s="106" t="s">
        <v>785</v>
      </c>
    </row>
    <row r="495" spans="1:15" s="22" customFormat="1" x14ac:dyDescent="0.3">
      <c r="A495" s="17">
        <v>3002</v>
      </c>
      <c r="B495" s="26">
        <v>9789819914746</v>
      </c>
      <c r="C495" s="27" t="s">
        <v>790</v>
      </c>
      <c r="D495" s="28">
        <v>4000</v>
      </c>
      <c r="E495" s="21">
        <f t="shared" si="21"/>
        <v>3200</v>
      </c>
      <c r="F495" s="94"/>
      <c r="G495" s="106" t="s">
        <v>791</v>
      </c>
    </row>
    <row r="496" spans="1:15" s="22" customFormat="1" x14ac:dyDescent="0.3">
      <c r="A496" s="17">
        <v>3003</v>
      </c>
      <c r="B496" s="26">
        <v>9781630819002</v>
      </c>
      <c r="C496" s="27" t="s">
        <v>926</v>
      </c>
      <c r="D496" s="28">
        <v>3720</v>
      </c>
      <c r="E496" s="21">
        <f t="shared" si="21"/>
        <v>2976</v>
      </c>
      <c r="F496" s="94"/>
      <c r="G496" s="106" t="s">
        <v>927</v>
      </c>
    </row>
    <row r="497" spans="1:15" s="22" customFormat="1" x14ac:dyDescent="0.3">
      <c r="A497" s="17">
        <v>3004</v>
      </c>
      <c r="B497" s="26">
        <v>9783031358999</v>
      </c>
      <c r="C497" s="65" t="s">
        <v>629</v>
      </c>
      <c r="D497" s="28">
        <v>2940</v>
      </c>
      <c r="E497" s="21">
        <f t="shared" si="21"/>
        <v>2352</v>
      </c>
      <c r="F497" s="94"/>
      <c r="G497" s="106" t="s">
        <v>630</v>
      </c>
    </row>
    <row r="498" spans="1:15" s="22" customFormat="1" x14ac:dyDescent="0.3">
      <c r="A498" s="17">
        <v>3005</v>
      </c>
      <c r="B498" s="18">
        <v>9781108423175</v>
      </c>
      <c r="C498" s="29" t="s">
        <v>786</v>
      </c>
      <c r="D498" s="20">
        <v>3130</v>
      </c>
      <c r="E498" s="21">
        <f t="shared" si="21"/>
        <v>2504</v>
      </c>
      <c r="F498" s="94"/>
      <c r="G498" s="106" t="s">
        <v>787</v>
      </c>
    </row>
    <row r="499" spans="1:15" s="22" customFormat="1" x14ac:dyDescent="0.3">
      <c r="A499" s="17">
        <v>3006</v>
      </c>
      <c r="B499" s="18">
        <v>9781032414522</v>
      </c>
      <c r="C499" s="29" t="s">
        <v>524</v>
      </c>
      <c r="D499" s="20">
        <v>3750</v>
      </c>
      <c r="E499" s="21">
        <f t="shared" si="21"/>
        <v>3000</v>
      </c>
      <c r="F499" s="94"/>
      <c r="G499" s="106" t="s">
        <v>523</v>
      </c>
    </row>
    <row r="500" spans="1:15" s="22" customFormat="1" x14ac:dyDescent="0.3">
      <c r="A500" s="17">
        <v>3007</v>
      </c>
      <c r="B500" s="78">
        <v>9789819914548</v>
      </c>
      <c r="C500" s="80" t="s">
        <v>796</v>
      </c>
      <c r="D500" s="79">
        <v>3470</v>
      </c>
      <c r="E500" s="21">
        <f t="shared" si="21"/>
        <v>2776</v>
      </c>
      <c r="F500" s="94"/>
      <c r="G500" s="106" t="s">
        <v>797</v>
      </c>
    </row>
    <row r="501" spans="1:15" s="22" customFormat="1" x14ac:dyDescent="0.3">
      <c r="A501" s="17">
        <v>3008</v>
      </c>
      <c r="B501" s="26">
        <v>9789819901562</v>
      </c>
      <c r="C501" s="27" t="s">
        <v>528</v>
      </c>
      <c r="D501" s="28">
        <v>4000</v>
      </c>
      <c r="E501" s="21">
        <f t="shared" si="21"/>
        <v>3200</v>
      </c>
      <c r="F501" s="94"/>
      <c r="G501" s="106" t="s">
        <v>527</v>
      </c>
    </row>
    <row r="502" spans="1:15" s="22" customFormat="1" x14ac:dyDescent="0.3">
      <c r="A502" s="17">
        <v>3009</v>
      </c>
      <c r="B502" s="49">
        <v>9781839533815</v>
      </c>
      <c r="C502" s="50" t="s">
        <v>788</v>
      </c>
      <c r="D502" s="51">
        <v>3750</v>
      </c>
      <c r="E502" s="21">
        <f t="shared" si="21"/>
        <v>3000</v>
      </c>
      <c r="F502" s="94"/>
      <c r="G502" s="106" t="s">
        <v>789</v>
      </c>
    </row>
    <row r="503" spans="1:15" s="22" customFormat="1" x14ac:dyDescent="0.3">
      <c r="A503" s="17">
        <v>3010</v>
      </c>
      <c r="B503" s="78">
        <v>9783031379154</v>
      </c>
      <c r="C503" s="80" t="s">
        <v>526</v>
      </c>
      <c r="D503" s="79">
        <v>4270</v>
      </c>
      <c r="E503" s="21">
        <f t="shared" si="21"/>
        <v>3416</v>
      </c>
      <c r="F503" s="94"/>
      <c r="G503" s="106" t="s">
        <v>525</v>
      </c>
    </row>
    <row r="504" spans="1:15" s="22" customFormat="1" x14ac:dyDescent="0.3">
      <c r="A504" s="17">
        <v>3011</v>
      </c>
      <c r="B504" s="78">
        <v>9783031217647</v>
      </c>
      <c r="C504" s="80" t="s">
        <v>780</v>
      </c>
      <c r="D504" s="79">
        <v>1750</v>
      </c>
      <c r="E504" s="21">
        <f t="shared" si="21"/>
        <v>1400</v>
      </c>
      <c r="F504" s="94"/>
      <c r="G504" s="106" t="s">
        <v>781</v>
      </c>
    </row>
    <row r="505" spans="1:15" s="22" customFormat="1" x14ac:dyDescent="0.3">
      <c r="A505" s="17">
        <v>3012</v>
      </c>
      <c r="B505" s="26">
        <v>9781630819460</v>
      </c>
      <c r="C505" s="65" t="s">
        <v>794</v>
      </c>
      <c r="D505" s="28">
        <v>4310</v>
      </c>
      <c r="E505" s="21">
        <f t="shared" si="21"/>
        <v>3448</v>
      </c>
      <c r="F505" s="94"/>
      <c r="G505" s="106" t="s">
        <v>795</v>
      </c>
    </row>
    <row r="506" spans="1:15" s="22" customFormat="1" x14ac:dyDescent="0.3">
      <c r="A506" s="17">
        <v>3013</v>
      </c>
      <c r="B506" s="18">
        <v>9789811975608</v>
      </c>
      <c r="C506" s="29" t="s">
        <v>792</v>
      </c>
      <c r="D506" s="20">
        <v>3210</v>
      </c>
      <c r="E506" s="21">
        <f t="shared" si="21"/>
        <v>2568</v>
      </c>
      <c r="F506" s="94"/>
      <c r="G506" s="106" t="s">
        <v>793</v>
      </c>
    </row>
    <row r="507" spans="1:15" s="13" customFormat="1" x14ac:dyDescent="0.2">
      <c r="A507" s="11"/>
      <c r="B507" s="12"/>
      <c r="D507" s="14"/>
      <c r="E507" s="15"/>
      <c r="F507" s="11"/>
    </row>
    <row r="508" spans="1:15" s="23" customFormat="1" x14ac:dyDescent="0.2">
      <c r="A508" s="131" t="s">
        <v>32</v>
      </c>
      <c r="B508" s="131"/>
      <c r="C508" s="131"/>
      <c r="D508" s="131"/>
      <c r="E508" s="131"/>
      <c r="F508" s="16"/>
    </row>
    <row r="509" spans="1:15" s="66" customFormat="1" x14ac:dyDescent="0.3">
      <c r="A509" s="17">
        <v>3101</v>
      </c>
      <c r="B509" s="41">
        <v>9783031281372</v>
      </c>
      <c r="C509" s="42" t="s">
        <v>742</v>
      </c>
      <c r="D509" s="43">
        <v>4260</v>
      </c>
      <c r="E509" s="21">
        <f t="shared" ref="E509:E520" si="22">D509*0.8</f>
        <v>3408</v>
      </c>
      <c r="F509" s="94"/>
      <c r="G509" s="106" t="s">
        <v>743</v>
      </c>
      <c r="H509" s="22"/>
      <c r="I509" s="22"/>
      <c r="J509" s="22"/>
      <c r="K509" s="22"/>
      <c r="L509" s="22"/>
      <c r="M509" s="22"/>
      <c r="N509" s="22"/>
      <c r="O509" s="22"/>
    </row>
    <row r="510" spans="1:15" s="22" customFormat="1" x14ac:dyDescent="0.3">
      <c r="A510" s="17">
        <v>3102</v>
      </c>
      <c r="B510" s="35">
        <v>9781119857402</v>
      </c>
      <c r="C510" s="36" t="s">
        <v>535</v>
      </c>
      <c r="D510" s="37">
        <v>3320</v>
      </c>
      <c r="E510" s="21">
        <f t="shared" si="22"/>
        <v>2656</v>
      </c>
      <c r="F510" s="95"/>
      <c r="G510" s="106" t="s">
        <v>536</v>
      </c>
      <c r="H510" s="66"/>
      <c r="I510" s="66"/>
      <c r="J510" s="66"/>
      <c r="K510" s="66"/>
      <c r="L510" s="66"/>
      <c r="M510" s="66"/>
      <c r="N510" s="66"/>
      <c r="O510" s="66"/>
    </row>
    <row r="511" spans="1:15" s="22" customFormat="1" x14ac:dyDescent="0.3">
      <c r="A511" s="17">
        <v>3103</v>
      </c>
      <c r="B511" s="35">
        <v>9781394166534</v>
      </c>
      <c r="C511" s="36" t="s">
        <v>930</v>
      </c>
      <c r="D511" s="37">
        <v>5300</v>
      </c>
      <c r="E511" s="21">
        <f t="shared" si="22"/>
        <v>4240</v>
      </c>
      <c r="F511" s="95"/>
      <c r="G511" s="106" t="s">
        <v>931</v>
      </c>
      <c r="H511" s="66"/>
      <c r="I511" s="66"/>
      <c r="J511" s="66"/>
      <c r="K511" s="66"/>
      <c r="L511" s="66"/>
      <c r="M511" s="66"/>
      <c r="N511" s="66"/>
      <c r="O511" s="66"/>
    </row>
    <row r="512" spans="1:15" s="22" customFormat="1" x14ac:dyDescent="0.3">
      <c r="A512" s="17">
        <v>3104</v>
      </c>
      <c r="B512" s="32">
        <v>9780443184604</v>
      </c>
      <c r="C512" s="67" t="s">
        <v>540</v>
      </c>
      <c r="D512" s="54">
        <v>3600</v>
      </c>
      <c r="E512" s="21">
        <f t="shared" si="22"/>
        <v>2880</v>
      </c>
      <c r="F512" s="94"/>
      <c r="G512" s="106" t="s">
        <v>539</v>
      </c>
    </row>
    <row r="513" spans="1:7" s="22" customFormat="1" x14ac:dyDescent="0.3">
      <c r="A513" s="17">
        <v>3105</v>
      </c>
      <c r="B513" s="49">
        <v>9783031327964</v>
      </c>
      <c r="C513" s="50" t="s">
        <v>687</v>
      </c>
      <c r="D513" s="51">
        <v>2020</v>
      </c>
      <c r="E513" s="21">
        <f t="shared" si="22"/>
        <v>1616</v>
      </c>
      <c r="F513" s="94"/>
      <c r="G513" s="106" t="s">
        <v>688</v>
      </c>
    </row>
    <row r="514" spans="1:7" s="22" customFormat="1" x14ac:dyDescent="0.3">
      <c r="A514" s="17">
        <v>3106</v>
      </c>
      <c r="B514" s="26">
        <v>9781032426624</v>
      </c>
      <c r="C514" s="65" t="s">
        <v>543</v>
      </c>
      <c r="D514" s="28">
        <v>740</v>
      </c>
      <c r="E514" s="21">
        <f t="shared" si="22"/>
        <v>592</v>
      </c>
      <c r="F514" s="94"/>
      <c r="G514" s="106" t="s">
        <v>544</v>
      </c>
    </row>
    <row r="515" spans="1:7" s="22" customFormat="1" x14ac:dyDescent="0.3">
      <c r="A515" s="17">
        <v>3107</v>
      </c>
      <c r="B515" s="32">
        <v>9781032392608</v>
      </c>
      <c r="C515" s="67" t="s">
        <v>728</v>
      </c>
      <c r="D515" s="54">
        <v>1430</v>
      </c>
      <c r="E515" s="21">
        <f t="shared" si="22"/>
        <v>1144</v>
      </c>
      <c r="F515" s="94"/>
      <c r="G515" s="106" t="s">
        <v>729</v>
      </c>
    </row>
    <row r="516" spans="1:7" s="22" customFormat="1" x14ac:dyDescent="0.3">
      <c r="A516" s="17">
        <v>3108</v>
      </c>
      <c r="B516" s="49">
        <v>9781394166183</v>
      </c>
      <c r="C516" s="50" t="s">
        <v>546</v>
      </c>
      <c r="D516" s="51">
        <v>5300</v>
      </c>
      <c r="E516" s="21">
        <f t="shared" si="22"/>
        <v>4240</v>
      </c>
      <c r="F516" s="94"/>
      <c r="G516" s="106" t="s">
        <v>545</v>
      </c>
    </row>
    <row r="517" spans="1:7" s="22" customFormat="1" x14ac:dyDescent="0.3">
      <c r="A517" s="17">
        <v>3109</v>
      </c>
      <c r="B517" s="49">
        <v>9783031064685</v>
      </c>
      <c r="C517" s="50" t="s">
        <v>537</v>
      </c>
      <c r="D517" s="51">
        <v>1620</v>
      </c>
      <c r="E517" s="21">
        <f t="shared" si="22"/>
        <v>1296</v>
      </c>
      <c r="F517" s="94"/>
      <c r="G517" s="106" t="s">
        <v>538</v>
      </c>
    </row>
    <row r="518" spans="1:7" s="22" customFormat="1" x14ac:dyDescent="0.3">
      <c r="A518" s="17">
        <v>3110</v>
      </c>
      <c r="B518" s="26">
        <v>9789811951732</v>
      </c>
      <c r="C518" s="65" t="s">
        <v>547</v>
      </c>
      <c r="D518" s="28">
        <v>2280</v>
      </c>
      <c r="E518" s="21">
        <f t="shared" si="22"/>
        <v>1824</v>
      </c>
      <c r="F518" s="94"/>
      <c r="G518" s="106" t="s">
        <v>548</v>
      </c>
    </row>
    <row r="519" spans="1:7" s="22" customFormat="1" x14ac:dyDescent="0.3">
      <c r="A519" s="17">
        <v>3111</v>
      </c>
      <c r="B519" s="38">
        <v>9789819905881</v>
      </c>
      <c r="C519" s="39" t="s">
        <v>744</v>
      </c>
      <c r="D519" s="40">
        <v>4000</v>
      </c>
      <c r="E519" s="21">
        <f t="shared" si="22"/>
        <v>3200</v>
      </c>
      <c r="F519" s="94"/>
      <c r="G519" s="106" t="s">
        <v>745</v>
      </c>
    </row>
    <row r="520" spans="1:7" s="22" customFormat="1" x14ac:dyDescent="0.3">
      <c r="A520" s="17">
        <v>3112</v>
      </c>
      <c r="B520" s="32">
        <v>9781032367576</v>
      </c>
      <c r="C520" s="67" t="s">
        <v>542</v>
      </c>
      <c r="D520" s="54">
        <v>1240</v>
      </c>
      <c r="E520" s="21">
        <f t="shared" si="22"/>
        <v>992</v>
      </c>
      <c r="F520" s="94"/>
      <c r="G520" s="106" t="s">
        <v>541</v>
      </c>
    </row>
    <row r="521" spans="1:7" s="13" customFormat="1" x14ac:dyDescent="0.2">
      <c r="A521" s="11"/>
      <c r="B521" s="12"/>
      <c r="D521" s="14"/>
      <c r="E521" s="15"/>
      <c r="F521" s="11"/>
    </row>
    <row r="522" spans="1:7" s="23" customFormat="1" x14ac:dyDescent="0.2">
      <c r="A522" s="131" t="s">
        <v>16</v>
      </c>
      <c r="B522" s="131"/>
      <c r="C522" s="131"/>
      <c r="D522" s="131"/>
      <c r="E522" s="131"/>
      <c r="F522" s="16"/>
    </row>
    <row r="523" spans="1:7" s="22" customFormat="1" x14ac:dyDescent="0.3">
      <c r="A523" s="17">
        <v>3201</v>
      </c>
      <c r="B523" s="49">
        <v>9781119827436</v>
      </c>
      <c r="C523" s="77" t="s">
        <v>647</v>
      </c>
      <c r="D523" s="51">
        <v>2980</v>
      </c>
      <c r="E523" s="21">
        <f>D523*0.8</f>
        <v>2384</v>
      </c>
      <c r="F523" s="94"/>
      <c r="G523" s="106" t="s">
        <v>648</v>
      </c>
    </row>
    <row r="524" spans="1:7" s="22" customFormat="1" x14ac:dyDescent="0.3">
      <c r="A524" s="17">
        <v>3202</v>
      </c>
      <c r="B524" s="49">
        <v>9780128203200</v>
      </c>
      <c r="C524" s="77" t="s">
        <v>533</v>
      </c>
      <c r="D524" s="51">
        <v>3690</v>
      </c>
      <c r="E524" s="21">
        <f>D524*0.8</f>
        <v>2952</v>
      </c>
      <c r="F524" s="94"/>
      <c r="G524" s="106" t="s">
        <v>534</v>
      </c>
    </row>
    <row r="525" spans="1:7" s="22" customFormat="1" x14ac:dyDescent="0.3">
      <c r="A525" s="17">
        <v>3203</v>
      </c>
      <c r="B525" s="49">
        <v>9780367690311</v>
      </c>
      <c r="C525" s="77" t="s">
        <v>732</v>
      </c>
      <c r="D525" s="51">
        <v>2820</v>
      </c>
      <c r="E525" s="21">
        <f>D525*0.8</f>
        <v>2256</v>
      </c>
      <c r="F525" s="94"/>
      <c r="G525" s="106" t="s">
        <v>733</v>
      </c>
    </row>
    <row r="526" spans="1:7" s="22" customFormat="1" x14ac:dyDescent="0.3">
      <c r="A526" s="17">
        <v>3204</v>
      </c>
      <c r="B526" s="49">
        <v>9781032308937</v>
      </c>
      <c r="C526" s="77" t="s">
        <v>529</v>
      </c>
      <c r="D526" s="51">
        <v>2360</v>
      </c>
      <c r="E526" s="21">
        <f>D526*0.8</f>
        <v>1888</v>
      </c>
      <c r="F526" s="94"/>
      <c r="G526" s="106" t="s">
        <v>530</v>
      </c>
    </row>
    <row r="527" spans="1:7" s="22" customFormat="1" x14ac:dyDescent="0.3">
      <c r="A527" s="17">
        <v>3205</v>
      </c>
      <c r="B527" s="18">
        <v>9783031376665</v>
      </c>
      <c r="C527" s="19" t="s">
        <v>531</v>
      </c>
      <c r="D527" s="20">
        <v>4790</v>
      </c>
      <c r="E527" s="21">
        <f>D527*0.8</f>
        <v>3832</v>
      </c>
      <c r="F527" s="94"/>
      <c r="G527" s="106" t="s">
        <v>532</v>
      </c>
    </row>
    <row r="528" spans="1:7" s="13" customFormat="1" x14ac:dyDescent="0.2">
      <c r="A528" s="11"/>
      <c r="B528" s="12"/>
      <c r="D528" s="14"/>
      <c r="E528" s="15"/>
      <c r="F528" s="11"/>
    </row>
    <row r="529" spans="1:7" s="23" customFormat="1" x14ac:dyDescent="0.2">
      <c r="A529" s="131" t="s">
        <v>17</v>
      </c>
      <c r="B529" s="131"/>
      <c r="C529" s="131"/>
      <c r="D529" s="131"/>
      <c r="E529" s="131"/>
      <c r="F529" s="16"/>
    </row>
    <row r="530" spans="1:7" s="22" customFormat="1" x14ac:dyDescent="0.3">
      <c r="A530" s="17">
        <v>3301</v>
      </c>
      <c r="B530" s="52">
        <v>9788770227209</v>
      </c>
      <c r="C530" s="67" t="s">
        <v>736</v>
      </c>
      <c r="D530" s="54">
        <v>2980</v>
      </c>
      <c r="E530" s="21">
        <f t="shared" ref="E530:E547" si="23">D530*0.8</f>
        <v>2384</v>
      </c>
      <c r="F530" s="94"/>
      <c r="G530" s="106" t="s">
        <v>737</v>
      </c>
    </row>
    <row r="531" spans="1:7" s="22" customFormat="1" x14ac:dyDescent="0.3">
      <c r="A531" s="17">
        <v>3302</v>
      </c>
      <c r="B531" s="35">
        <v>9789819928965</v>
      </c>
      <c r="C531" s="36" t="s">
        <v>738</v>
      </c>
      <c r="D531" s="37">
        <v>1750</v>
      </c>
      <c r="E531" s="21">
        <f t="shared" si="23"/>
        <v>1400</v>
      </c>
      <c r="F531" s="94"/>
      <c r="G531" s="106" t="s">
        <v>739</v>
      </c>
    </row>
    <row r="532" spans="1:7" s="22" customFormat="1" x14ac:dyDescent="0.3">
      <c r="A532" s="17">
        <v>3303</v>
      </c>
      <c r="B532" s="99">
        <v>9783030961350</v>
      </c>
      <c r="C532" s="114" t="s">
        <v>133</v>
      </c>
      <c r="D532" s="51">
        <v>4000</v>
      </c>
      <c r="E532" s="21">
        <f t="shared" si="23"/>
        <v>3200</v>
      </c>
      <c r="F532" s="94" t="s">
        <v>122</v>
      </c>
      <c r="G532" s="106" t="s">
        <v>431</v>
      </c>
    </row>
    <row r="533" spans="1:7" s="22" customFormat="1" x14ac:dyDescent="0.3">
      <c r="A533" s="17">
        <v>3304</v>
      </c>
      <c r="B533" s="99">
        <v>9781108420600</v>
      </c>
      <c r="C533" s="114" t="s">
        <v>377</v>
      </c>
      <c r="D533" s="54">
        <v>3130</v>
      </c>
      <c r="E533" s="21">
        <f t="shared" si="23"/>
        <v>2504</v>
      </c>
      <c r="F533" s="94"/>
      <c r="G533" s="106" t="s">
        <v>378</v>
      </c>
    </row>
    <row r="534" spans="1:7" s="22" customFormat="1" x14ac:dyDescent="0.3">
      <c r="A534" s="17">
        <v>3305</v>
      </c>
      <c r="B534" s="49">
        <v>9781265900526</v>
      </c>
      <c r="C534" s="50" t="s">
        <v>734</v>
      </c>
      <c r="D534" s="51">
        <v>2600</v>
      </c>
      <c r="E534" s="21">
        <f t="shared" si="23"/>
        <v>2080</v>
      </c>
      <c r="F534" s="94"/>
      <c r="G534" s="106" t="s">
        <v>735</v>
      </c>
    </row>
    <row r="535" spans="1:7" s="22" customFormat="1" x14ac:dyDescent="0.3">
      <c r="A535" s="17">
        <v>3306</v>
      </c>
      <c r="B535" s="49">
        <v>9789811687198</v>
      </c>
      <c r="C535" s="50" t="s">
        <v>129</v>
      </c>
      <c r="D535" s="51">
        <v>4000</v>
      </c>
      <c r="E535" s="21">
        <f t="shared" si="23"/>
        <v>3200</v>
      </c>
      <c r="F535" s="94" t="s">
        <v>122</v>
      </c>
      <c r="G535" s="106" t="s">
        <v>432</v>
      </c>
    </row>
    <row r="536" spans="1:7" s="22" customFormat="1" x14ac:dyDescent="0.3">
      <c r="A536" s="17">
        <v>3307</v>
      </c>
      <c r="B536" s="49">
        <v>9781032276090</v>
      </c>
      <c r="C536" s="50" t="s">
        <v>751</v>
      </c>
      <c r="D536" s="51">
        <v>3130</v>
      </c>
      <c r="E536" s="21">
        <f t="shared" si="23"/>
        <v>2504</v>
      </c>
      <c r="F536" s="94"/>
      <c r="G536" s="106" t="s">
        <v>750</v>
      </c>
    </row>
    <row r="537" spans="1:7" s="22" customFormat="1" x14ac:dyDescent="0.3">
      <c r="A537" s="17">
        <v>3308</v>
      </c>
      <c r="B537" s="18">
        <v>9783031240294</v>
      </c>
      <c r="C537" s="55" t="s">
        <v>130</v>
      </c>
      <c r="D537" s="40">
        <v>2280</v>
      </c>
      <c r="E537" s="21">
        <f t="shared" si="23"/>
        <v>1824</v>
      </c>
      <c r="F537" s="94" t="s">
        <v>122</v>
      </c>
      <c r="G537" s="106" t="s">
        <v>433</v>
      </c>
    </row>
    <row r="538" spans="1:7" s="22" customFormat="1" x14ac:dyDescent="0.3">
      <c r="A538" s="17">
        <v>3309</v>
      </c>
      <c r="B538" s="35">
        <v>9789811645952</v>
      </c>
      <c r="C538" s="36" t="s">
        <v>131</v>
      </c>
      <c r="D538" s="37">
        <v>4000</v>
      </c>
      <c r="E538" s="21">
        <f t="shared" si="23"/>
        <v>3200</v>
      </c>
      <c r="F538" s="94" t="s">
        <v>122</v>
      </c>
      <c r="G538" s="106" t="s">
        <v>434</v>
      </c>
    </row>
    <row r="539" spans="1:7" s="22" customFormat="1" x14ac:dyDescent="0.3">
      <c r="A539" s="17">
        <v>3310</v>
      </c>
      <c r="B539" s="49">
        <v>9781839531866</v>
      </c>
      <c r="C539" s="50" t="s">
        <v>724</v>
      </c>
      <c r="D539" s="51">
        <v>3900</v>
      </c>
      <c r="E539" s="21">
        <f t="shared" si="23"/>
        <v>3120</v>
      </c>
      <c r="F539" s="94"/>
      <c r="G539" s="106" t="s">
        <v>725</v>
      </c>
    </row>
    <row r="540" spans="1:7" s="22" customFormat="1" x14ac:dyDescent="0.3">
      <c r="A540" s="17">
        <v>3311</v>
      </c>
      <c r="B540" s="99">
        <v>9783030871222</v>
      </c>
      <c r="C540" s="114" t="s">
        <v>134</v>
      </c>
      <c r="D540" s="28">
        <v>4530</v>
      </c>
      <c r="E540" s="21">
        <f t="shared" si="23"/>
        <v>3624</v>
      </c>
      <c r="F540" s="94" t="s">
        <v>122</v>
      </c>
      <c r="G540" s="121" t="s">
        <v>141</v>
      </c>
    </row>
    <row r="541" spans="1:7" s="22" customFormat="1" x14ac:dyDescent="0.3">
      <c r="A541" s="17">
        <v>3312</v>
      </c>
      <c r="B541" s="99">
        <v>9783031124433</v>
      </c>
      <c r="C541" s="114" t="s">
        <v>135</v>
      </c>
      <c r="D541" s="40">
        <v>3470</v>
      </c>
      <c r="E541" s="21">
        <f t="shared" si="23"/>
        <v>2776</v>
      </c>
      <c r="F541" s="94" t="s">
        <v>122</v>
      </c>
      <c r="G541" s="121" t="s">
        <v>142</v>
      </c>
    </row>
    <row r="542" spans="1:7" s="22" customFormat="1" x14ac:dyDescent="0.3">
      <c r="A542" s="17">
        <v>3313</v>
      </c>
      <c r="B542" s="99">
        <v>9781032366289</v>
      </c>
      <c r="C542" s="114" t="s">
        <v>860</v>
      </c>
      <c r="D542" s="40">
        <v>2360</v>
      </c>
      <c r="E542" s="21">
        <f t="shared" si="23"/>
        <v>1888</v>
      </c>
      <c r="F542" s="94"/>
      <c r="G542" s="106" t="s">
        <v>861</v>
      </c>
    </row>
    <row r="543" spans="1:7" s="22" customFormat="1" x14ac:dyDescent="0.3">
      <c r="A543" s="17">
        <v>3314</v>
      </c>
      <c r="B543" s="99">
        <v>9783030820978</v>
      </c>
      <c r="C543" s="115" t="s">
        <v>136</v>
      </c>
      <c r="D543" s="85">
        <v>4000</v>
      </c>
      <c r="E543" s="21">
        <f t="shared" si="23"/>
        <v>3200</v>
      </c>
      <c r="F543" s="94" t="s">
        <v>122</v>
      </c>
      <c r="G543" s="121" t="s">
        <v>143</v>
      </c>
    </row>
    <row r="544" spans="1:7" s="22" customFormat="1" x14ac:dyDescent="0.3">
      <c r="A544" s="17">
        <v>3315</v>
      </c>
      <c r="B544" s="99">
        <v>9783030900311</v>
      </c>
      <c r="C544" s="115" t="s">
        <v>137</v>
      </c>
      <c r="D544" s="54">
        <v>1540</v>
      </c>
      <c r="E544" s="21">
        <f t="shared" si="23"/>
        <v>1232</v>
      </c>
      <c r="F544" s="94" t="s">
        <v>122</v>
      </c>
      <c r="G544" s="121" t="s">
        <v>144</v>
      </c>
    </row>
    <row r="545" spans="1:15" s="22" customFormat="1" x14ac:dyDescent="0.3">
      <c r="A545" s="17">
        <v>3316</v>
      </c>
      <c r="B545" s="99">
        <v>9783030947767</v>
      </c>
      <c r="C545" s="114" t="s">
        <v>138</v>
      </c>
      <c r="D545" s="40">
        <v>5330</v>
      </c>
      <c r="E545" s="21">
        <f t="shared" si="23"/>
        <v>4264</v>
      </c>
      <c r="F545" s="94" t="s">
        <v>122</v>
      </c>
      <c r="G545" s="121" t="s">
        <v>145</v>
      </c>
    </row>
    <row r="546" spans="1:15" s="22" customFormat="1" x14ac:dyDescent="0.3">
      <c r="A546" s="17">
        <v>3317</v>
      </c>
      <c r="B546" s="99">
        <v>9783031258626</v>
      </c>
      <c r="C546" s="114" t="s">
        <v>139</v>
      </c>
      <c r="D546" s="20">
        <v>6650</v>
      </c>
      <c r="E546" s="21">
        <f t="shared" si="23"/>
        <v>5320</v>
      </c>
      <c r="F546" s="94" t="s">
        <v>122</v>
      </c>
      <c r="G546" s="121" t="s">
        <v>146</v>
      </c>
    </row>
    <row r="547" spans="1:15" s="22" customFormat="1" x14ac:dyDescent="0.3">
      <c r="A547" s="17">
        <v>3318</v>
      </c>
      <c r="B547" s="99">
        <v>9783030987190</v>
      </c>
      <c r="C547" s="114" t="s">
        <v>140</v>
      </c>
      <c r="D547" s="51">
        <v>3470</v>
      </c>
      <c r="E547" s="21">
        <f t="shared" si="23"/>
        <v>2776</v>
      </c>
      <c r="F547" s="94" t="s">
        <v>122</v>
      </c>
      <c r="G547" s="121" t="s">
        <v>147</v>
      </c>
    </row>
    <row r="548" spans="1:15" s="13" customFormat="1" x14ac:dyDescent="0.2">
      <c r="A548" s="11"/>
      <c r="B548" s="12"/>
      <c r="D548" s="14"/>
      <c r="E548" s="15"/>
      <c r="F548" s="11"/>
    </row>
    <row r="549" spans="1:15" s="23" customFormat="1" x14ac:dyDescent="0.2">
      <c r="A549" s="131" t="s">
        <v>0</v>
      </c>
      <c r="B549" s="131"/>
      <c r="C549" s="131"/>
      <c r="D549" s="131"/>
      <c r="E549" s="131"/>
      <c r="F549" s="16"/>
    </row>
    <row r="550" spans="1:15" s="22" customFormat="1" x14ac:dyDescent="0.3">
      <c r="A550" s="17">
        <v>3401</v>
      </c>
      <c r="B550" s="26">
        <v>9781009258197</v>
      </c>
      <c r="C550" s="111" t="s">
        <v>346</v>
      </c>
      <c r="D550" s="28">
        <v>1830</v>
      </c>
      <c r="E550" s="21">
        <f t="shared" ref="E550:E560" si="24">D550*0.8</f>
        <v>1464</v>
      </c>
      <c r="F550" s="94"/>
      <c r="G550" s="106" t="s">
        <v>347</v>
      </c>
    </row>
    <row r="551" spans="1:15" s="22" customFormat="1" x14ac:dyDescent="0.3">
      <c r="A551" s="17">
        <v>3402</v>
      </c>
      <c r="B551" s="18">
        <v>9781032343266</v>
      </c>
      <c r="C551" s="55" t="s">
        <v>68</v>
      </c>
      <c r="D551" s="37">
        <v>870</v>
      </c>
      <c r="E551" s="21">
        <f t="shared" si="24"/>
        <v>696</v>
      </c>
      <c r="F551" s="94"/>
      <c r="G551" s="106" t="s">
        <v>75</v>
      </c>
    </row>
    <row r="552" spans="1:15" s="22" customFormat="1" x14ac:dyDescent="0.3">
      <c r="A552" s="17">
        <v>3403</v>
      </c>
      <c r="B552" s="38">
        <v>9780443151736</v>
      </c>
      <c r="C552" s="39" t="s">
        <v>852</v>
      </c>
      <c r="D552" s="40">
        <v>1890</v>
      </c>
      <c r="E552" s="21">
        <f t="shared" si="24"/>
        <v>1512</v>
      </c>
      <c r="F552" s="94"/>
      <c r="G552" s="106" t="s">
        <v>853</v>
      </c>
    </row>
    <row r="553" spans="1:15" s="22" customFormat="1" x14ac:dyDescent="0.3">
      <c r="A553" s="17">
        <v>3404</v>
      </c>
      <c r="B553" s="26">
        <v>9781119406167</v>
      </c>
      <c r="C553" s="27" t="s">
        <v>918</v>
      </c>
      <c r="D553" s="28">
        <v>1690</v>
      </c>
      <c r="E553" s="21">
        <f t="shared" si="24"/>
        <v>1352</v>
      </c>
      <c r="F553" s="16"/>
      <c r="G553" s="122" t="s">
        <v>919</v>
      </c>
      <c r="H553" s="23"/>
      <c r="I553" s="23"/>
      <c r="J553" s="23"/>
      <c r="K553" s="23"/>
      <c r="L553" s="23"/>
      <c r="M553" s="23"/>
      <c r="N553" s="23"/>
      <c r="O553" s="23"/>
    </row>
    <row r="554" spans="1:15" s="22" customFormat="1" x14ac:dyDescent="0.3">
      <c r="A554" s="17">
        <v>3405</v>
      </c>
      <c r="B554" s="38">
        <v>9781529767919</v>
      </c>
      <c r="C554" s="39" t="s">
        <v>1020</v>
      </c>
      <c r="D554" s="40">
        <v>500</v>
      </c>
      <c r="E554" s="21">
        <f t="shared" si="24"/>
        <v>400</v>
      </c>
      <c r="F554" s="94"/>
      <c r="G554" s="106" t="s">
        <v>1069</v>
      </c>
    </row>
    <row r="555" spans="1:15" s="23" customFormat="1" x14ac:dyDescent="0.3">
      <c r="A555" s="17">
        <v>3406</v>
      </c>
      <c r="B555" s="18">
        <v>9781119879435</v>
      </c>
      <c r="C555" s="29" t="s">
        <v>920</v>
      </c>
      <c r="D555" s="40">
        <v>1020</v>
      </c>
      <c r="E555" s="21">
        <f t="shared" si="24"/>
        <v>816</v>
      </c>
      <c r="F555" s="16"/>
      <c r="G555" s="122" t="s">
        <v>921</v>
      </c>
    </row>
    <row r="556" spans="1:15" s="23" customFormat="1" x14ac:dyDescent="0.3">
      <c r="A556" s="17">
        <v>3407</v>
      </c>
      <c r="B556" s="26">
        <v>9780367651039</v>
      </c>
      <c r="C556" s="68" t="s">
        <v>1018</v>
      </c>
      <c r="D556" s="69">
        <v>620</v>
      </c>
      <c r="E556" s="21">
        <f t="shared" si="24"/>
        <v>496</v>
      </c>
      <c r="F556" s="98"/>
      <c r="G556" s="106" t="s">
        <v>1019</v>
      </c>
      <c r="H556" s="58"/>
      <c r="I556" s="58"/>
      <c r="J556" s="58"/>
      <c r="K556" s="58"/>
      <c r="L556" s="58"/>
      <c r="M556" s="58"/>
      <c r="N556" s="58"/>
      <c r="O556" s="58"/>
    </row>
    <row r="557" spans="1:15" s="59" customFormat="1" x14ac:dyDescent="0.3">
      <c r="A557" s="17">
        <v>3408</v>
      </c>
      <c r="B557" s="26">
        <v>9780192867438</v>
      </c>
      <c r="C557" s="27" t="s">
        <v>1014</v>
      </c>
      <c r="D557" s="28">
        <v>1120</v>
      </c>
      <c r="E557" s="21">
        <f t="shared" si="24"/>
        <v>896</v>
      </c>
      <c r="F557" s="94"/>
      <c r="G557" s="106" t="s">
        <v>1015</v>
      </c>
      <c r="H557" s="22"/>
      <c r="I557" s="22"/>
      <c r="J557" s="22"/>
      <c r="K557" s="22"/>
      <c r="L557" s="22"/>
      <c r="M557" s="22"/>
      <c r="N557" s="22"/>
      <c r="O557" s="22"/>
    </row>
    <row r="558" spans="1:15" s="22" customFormat="1" x14ac:dyDescent="0.3">
      <c r="A558" s="17">
        <v>3409</v>
      </c>
      <c r="B558" s="38">
        <v>9783030583118</v>
      </c>
      <c r="C558" s="39" t="s">
        <v>697</v>
      </c>
      <c r="D558" s="40">
        <v>1620</v>
      </c>
      <c r="E558" s="21">
        <f t="shared" si="24"/>
        <v>1296</v>
      </c>
      <c r="F558" s="94"/>
      <c r="G558" s="106" t="s">
        <v>698</v>
      </c>
    </row>
    <row r="559" spans="1:15" s="58" customFormat="1" x14ac:dyDescent="0.3">
      <c r="A559" s="17">
        <v>3410</v>
      </c>
      <c r="B559" s="26">
        <v>9781009014809</v>
      </c>
      <c r="C559" s="27" t="s">
        <v>343</v>
      </c>
      <c r="D559" s="28">
        <v>1020</v>
      </c>
      <c r="E559" s="21">
        <f t="shared" si="24"/>
        <v>816</v>
      </c>
      <c r="F559" s="94"/>
      <c r="G559" s="106" t="s">
        <v>342</v>
      </c>
      <c r="H559" s="22"/>
      <c r="I559" s="22"/>
      <c r="J559" s="22"/>
      <c r="K559" s="22"/>
      <c r="L559" s="22"/>
      <c r="M559" s="22"/>
      <c r="N559" s="22"/>
      <c r="O559" s="22"/>
    </row>
    <row r="560" spans="1:15" s="22" customFormat="1" x14ac:dyDescent="0.3">
      <c r="A560" s="17">
        <v>3411</v>
      </c>
      <c r="B560" s="26">
        <v>9781009213356</v>
      </c>
      <c r="C560" s="65" t="s">
        <v>1017</v>
      </c>
      <c r="D560" s="28">
        <v>590</v>
      </c>
      <c r="E560" s="21">
        <f t="shared" si="24"/>
        <v>472</v>
      </c>
      <c r="F560" s="94"/>
      <c r="G560" s="106" t="s">
        <v>1016</v>
      </c>
    </row>
    <row r="561" spans="1:6" s="23" customFormat="1" x14ac:dyDescent="0.2">
      <c r="A561" s="16"/>
      <c r="B561" s="70"/>
      <c r="D561" s="71"/>
      <c r="E561" s="15"/>
      <c r="F561" s="16"/>
    </row>
    <row r="562" spans="1:6" s="23" customFormat="1" x14ac:dyDescent="0.2">
      <c r="B562" s="136" t="s">
        <v>25</v>
      </c>
      <c r="C562" s="136"/>
      <c r="D562" s="136"/>
      <c r="E562" s="15"/>
      <c r="F562" s="16"/>
    </row>
    <row r="563" spans="1:6" s="23" customFormat="1" x14ac:dyDescent="0.2">
      <c r="B563" s="137" t="s">
        <v>26</v>
      </c>
      <c r="C563" s="137"/>
      <c r="D563" s="137"/>
      <c r="E563" s="15"/>
      <c r="F563" s="16"/>
    </row>
    <row r="564" spans="1:6" s="23" customFormat="1" x14ac:dyDescent="0.2">
      <c r="B564" s="137" t="s">
        <v>37</v>
      </c>
      <c r="C564" s="137"/>
      <c r="D564" s="137"/>
      <c r="E564" s="15"/>
      <c r="F564" s="16"/>
    </row>
    <row r="565" spans="1:6" s="23" customFormat="1" x14ac:dyDescent="0.2">
      <c r="B565" s="132" t="s">
        <v>27</v>
      </c>
      <c r="C565" s="132"/>
      <c r="D565" s="132"/>
      <c r="E565" s="15"/>
      <c r="F565" s="16"/>
    </row>
    <row r="566" spans="1:6" s="23" customFormat="1" x14ac:dyDescent="0.2">
      <c r="B566" s="132" t="s">
        <v>28</v>
      </c>
      <c r="C566" s="132"/>
      <c r="D566" s="132"/>
      <c r="E566" s="15"/>
      <c r="F566" s="16"/>
    </row>
    <row r="567" spans="1:6" x14ac:dyDescent="0.3">
      <c r="A567" s="4"/>
    </row>
  </sheetData>
  <sortState ref="A303:O343">
    <sortCondition ref="C303:C343"/>
  </sortState>
  <mergeCells count="32">
    <mergeCell ref="A211:E211"/>
    <mergeCell ref="A6:E6"/>
    <mergeCell ref="A26:E26"/>
    <mergeCell ref="A99:E99"/>
    <mergeCell ref="A142:E142"/>
    <mergeCell ref="A167:E167"/>
    <mergeCell ref="A227:E227"/>
    <mergeCell ref="A240:E240"/>
    <mergeCell ref="A254:E254"/>
    <mergeCell ref="A267:E267"/>
    <mergeCell ref="A281:E281"/>
    <mergeCell ref="A1:E1"/>
    <mergeCell ref="A2:E2"/>
    <mergeCell ref="B562:D562"/>
    <mergeCell ref="B563:D563"/>
    <mergeCell ref="B564:D564"/>
    <mergeCell ref="A529:E529"/>
    <mergeCell ref="A549:E549"/>
    <mergeCell ref="A422:E422"/>
    <mergeCell ref="A475:E475"/>
    <mergeCell ref="A493:E493"/>
    <mergeCell ref="A522:E522"/>
    <mergeCell ref="A302:E302"/>
    <mergeCell ref="A345:E345"/>
    <mergeCell ref="A374:E374"/>
    <mergeCell ref="A390:E390"/>
    <mergeCell ref="A407:E407"/>
    <mergeCell ref="A508:E508"/>
    <mergeCell ref="A292:E292"/>
    <mergeCell ref="A453:E453"/>
    <mergeCell ref="B565:D565"/>
    <mergeCell ref="B566:D566"/>
  </mergeCells>
  <conditionalFormatting sqref="B211">
    <cfRule type="duplicateValues" dxfId="850" priority="1626"/>
  </conditionalFormatting>
  <conditionalFormatting sqref="B567 B258:B265 B584:B1048576 B25 B232:B233 B235:B238 B561 B85:B97">
    <cfRule type="duplicateValues" dxfId="849" priority="1643"/>
  </conditionalFormatting>
  <conditionalFormatting sqref="B584:B1048576 B227 B374 B1:B6 B25:B26 B254 B390 B232:B233 B529 B235:B238 B407 B345 B561:B567 B167 B281 B422 B493 B142 B475 B522 B302 B258:B265 B99 B240 B267 B549 B85:B97">
    <cfRule type="duplicateValues" dxfId="848" priority="1673"/>
  </conditionalFormatting>
  <conditionalFormatting sqref="B561:B1048576 B374 B1:B6 B25:B26 B254 B390 B232:B233 B529 B227 B235:B238 B407 B345 B167 B211 B281 B422 B493 B142 B475 B522 B302 B258:B265 B99 B240 B267 B549 B85:B97">
    <cfRule type="duplicateValues" dxfId="847" priority="1608"/>
  </conditionalFormatting>
  <conditionalFormatting sqref="B561:B1048576 B390 B254 B1:B6 B25:B26 B232:B233 B529 B227 B235:B238 B407 B345 B374 B167 B211 B281 B422 B493 B142 B475 B522 B302 B258:B265 B99 B240 B267 B549 B85:B97">
    <cfRule type="duplicateValues" dxfId="846" priority="1587"/>
    <cfRule type="duplicateValues" dxfId="845" priority="1588"/>
    <cfRule type="duplicateValues" dxfId="844" priority="1589"/>
  </conditionalFormatting>
  <conditionalFormatting sqref="B222">
    <cfRule type="duplicateValues" dxfId="843" priority="1474" stopIfTrue="1"/>
  </conditionalFormatting>
  <conditionalFormatting sqref="B223">
    <cfRule type="duplicateValues" dxfId="842" priority="1471" stopIfTrue="1"/>
  </conditionalFormatting>
  <conditionalFormatting sqref="B234">
    <cfRule type="duplicateValues" dxfId="841" priority="1451"/>
  </conditionalFormatting>
  <conditionalFormatting sqref="B234">
    <cfRule type="duplicateValues" dxfId="840" priority="1447"/>
    <cfRule type="duplicateValues" dxfId="839" priority="1448"/>
    <cfRule type="duplicateValues" dxfId="838" priority="1449"/>
  </conditionalFormatting>
  <conditionalFormatting sqref="B561:B1048576 B493 B422 B407 B390 B374 B281 B254 B211 B167 B1:B6 B232:B238 B529 B142 B222:B223 B227 B475 B522 B302 B258:B265 B99 B240 B267 B345 B549 B85:B97 B25:B26">
    <cfRule type="duplicateValues" dxfId="837" priority="1376"/>
  </conditionalFormatting>
  <conditionalFormatting sqref="B230:B231">
    <cfRule type="duplicateValues" dxfId="836" priority="1363"/>
  </conditionalFormatting>
  <conditionalFormatting sqref="B274">
    <cfRule type="duplicateValues" dxfId="835" priority="1356"/>
  </conditionalFormatting>
  <conditionalFormatting sqref="B275">
    <cfRule type="duplicateValues" dxfId="834" priority="1355"/>
  </conditionalFormatting>
  <conditionalFormatting sqref="B276:B277">
    <cfRule type="duplicateValues" dxfId="833" priority="1354"/>
  </conditionalFormatting>
  <conditionalFormatting sqref="B283">
    <cfRule type="duplicateValues" dxfId="832" priority="1348"/>
  </conditionalFormatting>
  <conditionalFormatting sqref="B285">
    <cfRule type="duplicateValues" dxfId="831" priority="1346"/>
  </conditionalFormatting>
  <conditionalFormatting sqref="B560 B287:B290">
    <cfRule type="duplicateValues" dxfId="830" priority="1345"/>
  </conditionalFormatting>
  <conditionalFormatting sqref="B469:B470">
    <cfRule type="duplicateValues" dxfId="829" priority="1330"/>
  </conditionalFormatting>
  <conditionalFormatting sqref="B469:B470">
    <cfRule type="duplicateValues" dxfId="828" priority="1327"/>
    <cfRule type="duplicateValues" dxfId="827" priority="1328"/>
  </conditionalFormatting>
  <conditionalFormatting sqref="B471:B472">
    <cfRule type="duplicateValues" dxfId="826" priority="1325"/>
  </conditionalFormatting>
  <conditionalFormatting sqref="B471:B472">
    <cfRule type="duplicateValues" dxfId="825" priority="1322"/>
    <cfRule type="duplicateValues" dxfId="824" priority="1323"/>
  </conditionalFormatting>
  <conditionalFormatting sqref="B558">
    <cfRule type="duplicateValues" dxfId="823" priority="1304"/>
  </conditionalFormatting>
  <conditionalFormatting sqref="B558">
    <cfRule type="duplicateValues" dxfId="822" priority="1305"/>
  </conditionalFormatting>
  <conditionalFormatting sqref="B558">
    <cfRule type="duplicateValues" dxfId="821" priority="1303"/>
  </conditionalFormatting>
  <conditionalFormatting sqref="B558">
    <cfRule type="duplicateValues" dxfId="820" priority="1301"/>
    <cfRule type="duplicateValues" dxfId="819" priority="1302"/>
  </conditionalFormatting>
  <conditionalFormatting sqref="B384">
    <cfRule type="duplicateValues" dxfId="818" priority="1269"/>
  </conditionalFormatting>
  <conditionalFormatting sqref="B384">
    <cfRule type="duplicateValues" dxfId="817" priority="1266"/>
    <cfRule type="duplicateValues" dxfId="816" priority="1267"/>
  </conditionalFormatting>
  <conditionalFormatting sqref="B385 B387">
    <cfRule type="duplicateValues" dxfId="815" priority="1264"/>
  </conditionalFormatting>
  <conditionalFormatting sqref="B385">
    <cfRule type="duplicateValues" dxfId="814" priority="1265"/>
  </conditionalFormatting>
  <conditionalFormatting sqref="B385 B387">
    <cfRule type="duplicateValues" dxfId="813" priority="1261"/>
    <cfRule type="duplicateValues" dxfId="812" priority="1262"/>
  </conditionalFormatting>
  <conditionalFormatting sqref="B396">
    <cfRule type="duplicateValues" dxfId="811" priority="1252"/>
  </conditionalFormatting>
  <conditionalFormatting sqref="B396">
    <cfRule type="duplicateValues" dxfId="810" priority="1249"/>
    <cfRule type="duplicateValues" dxfId="809" priority="1250"/>
  </conditionalFormatting>
  <conditionalFormatting sqref="B401">
    <cfRule type="duplicateValues" dxfId="808" priority="1247"/>
  </conditionalFormatting>
  <conditionalFormatting sqref="B401">
    <cfRule type="duplicateValues" dxfId="807" priority="1244"/>
    <cfRule type="duplicateValues" dxfId="806" priority="1245"/>
  </conditionalFormatting>
  <conditionalFormatting sqref="B410">
    <cfRule type="duplicateValues" dxfId="805" priority="1233"/>
  </conditionalFormatting>
  <conditionalFormatting sqref="B410">
    <cfRule type="duplicateValues" dxfId="804" priority="1230"/>
    <cfRule type="duplicateValues" dxfId="803" priority="1231"/>
  </conditionalFormatting>
  <conditionalFormatting sqref="B412">
    <cfRule type="duplicateValues" dxfId="802" priority="1228"/>
  </conditionalFormatting>
  <conditionalFormatting sqref="B412">
    <cfRule type="duplicateValues" dxfId="801" priority="1225"/>
    <cfRule type="duplicateValues" dxfId="800" priority="1226"/>
  </conditionalFormatting>
  <conditionalFormatting sqref="B413:B415">
    <cfRule type="duplicateValues" dxfId="799" priority="1223"/>
  </conditionalFormatting>
  <conditionalFormatting sqref="B413:B415">
    <cfRule type="duplicateValues" dxfId="798" priority="1220"/>
    <cfRule type="duplicateValues" dxfId="797" priority="1221"/>
  </conditionalFormatting>
  <conditionalFormatting sqref="B416">
    <cfRule type="duplicateValues" dxfId="796" priority="1218"/>
  </conditionalFormatting>
  <conditionalFormatting sqref="B416">
    <cfRule type="duplicateValues" dxfId="795" priority="1215"/>
    <cfRule type="duplicateValues" dxfId="794" priority="1216"/>
  </conditionalFormatting>
  <conditionalFormatting sqref="B417:B418">
    <cfRule type="duplicateValues" dxfId="793" priority="1213"/>
  </conditionalFormatting>
  <conditionalFormatting sqref="B417:B418">
    <cfRule type="duplicateValues" dxfId="792" priority="1210"/>
    <cfRule type="duplicateValues" dxfId="791" priority="1211"/>
  </conditionalFormatting>
  <conditionalFormatting sqref="B442">
    <cfRule type="duplicateValues" dxfId="790" priority="1195"/>
  </conditionalFormatting>
  <conditionalFormatting sqref="B442">
    <cfRule type="duplicateValues" dxfId="789" priority="1192"/>
    <cfRule type="duplicateValues" dxfId="788" priority="1193"/>
  </conditionalFormatting>
  <conditionalFormatting sqref="B482">
    <cfRule type="duplicateValues" dxfId="787" priority="1170"/>
  </conditionalFormatting>
  <conditionalFormatting sqref="B482">
    <cfRule type="duplicateValues" dxfId="786" priority="1167"/>
    <cfRule type="duplicateValues" dxfId="785" priority="1168"/>
  </conditionalFormatting>
  <conditionalFormatting sqref="B485:B487">
    <cfRule type="duplicateValues" dxfId="784" priority="1165"/>
  </conditionalFormatting>
  <conditionalFormatting sqref="B485:B487">
    <cfRule type="duplicateValues" dxfId="783" priority="1162"/>
    <cfRule type="duplicateValues" dxfId="782" priority="1163"/>
  </conditionalFormatting>
  <conditionalFormatting sqref="B488:B489 B491">
    <cfRule type="duplicateValues" dxfId="781" priority="1160"/>
  </conditionalFormatting>
  <conditionalFormatting sqref="B488:B489 B491">
    <cfRule type="duplicateValues" dxfId="780" priority="1157"/>
    <cfRule type="duplicateValues" dxfId="779" priority="1158"/>
  </conditionalFormatting>
  <conditionalFormatting sqref="B483:B484">
    <cfRule type="duplicateValues" dxfId="778" priority="1172"/>
  </conditionalFormatting>
  <conditionalFormatting sqref="B483:B484">
    <cfRule type="duplicateValues" dxfId="777" priority="1173"/>
    <cfRule type="duplicateValues" dxfId="776" priority="1174"/>
  </conditionalFormatting>
  <conditionalFormatting sqref="B525:B526">
    <cfRule type="duplicateValues" dxfId="775" priority="1121"/>
  </conditionalFormatting>
  <conditionalFormatting sqref="B525:B526">
    <cfRule type="duplicateValues" dxfId="774" priority="1118"/>
    <cfRule type="duplicateValues" dxfId="773" priority="1119"/>
  </conditionalFormatting>
  <conditionalFormatting sqref="B534">
    <cfRule type="duplicateValues" dxfId="772" priority="1099"/>
  </conditionalFormatting>
  <conditionalFormatting sqref="B534">
    <cfRule type="duplicateValues" dxfId="771" priority="1096"/>
    <cfRule type="duplicateValues" dxfId="770" priority="1097"/>
  </conditionalFormatting>
  <conditionalFormatting sqref="B534">
    <cfRule type="duplicateValues" dxfId="769" priority="1100" stopIfTrue="1"/>
  </conditionalFormatting>
  <conditionalFormatting sqref="B535:B538">
    <cfRule type="duplicateValues" dxfId="768" priority="1094"/>
  </conditionalFormatting>
  <conditionalFormatting sqref="B535:B538">
    <cfRule type="duplicateValues" dxfId="767" priority="1091"/>
    <cfRule type="duplicateValues" dxfId="766" priority="1092"/>
  </conditionalFormatting>
  <conditionalFormatting sqref="B535:B538">
    <cfRule type="duplicateValues" dxfId="765" priority="1095" stopIfTrue="1"/>
  </conditionalFormatting>
  <conditionalFormatting sqref="B540">
    <cfRule type="duplicateValues" dxfId="764" priority="1084"/>
  </conditionalFormatting>
  <conditionalFormatting sqref="B540">
    <cfRule type="duplicateValues" dxfId="763" priority="1081"/>
    <cfRule type="duplicateValues" dxfId="762" priority="1082"/>
  </conditionalFormatting>
  <conditionalFormatting sqref="B544">
    <cfRule type="duplicateValues" dxfId="761" priority="1079"/>
  </conditionalFormatting>
  <conditionalFormatting sqref="B544">
    <cfRule type="duplicateValues" dxfId="760" priority="1076"/>
    <cfRule type="duplicateValues" dxfId="759" priority="1077"/>
  </conditionalFormatting>
  <conditionalFormatting sqref="B543">
    <cfRule type="duplicateValues" dxfId="758" priority="1074"/>
  </conditionalFormatting>
  <conditionalFormatting sqref="B534:B540 B543:B547">
    <cfRule type="duplicateValues" dxfId="757" priority="1073"/>
  </conditionalFormatting>
  <conditionalFormatting sqref="B247:B249">
    <cfRule type="duplicateValues" dxfId="756" priority="1071"/>
  </conditionalFormatting>
  <conditionalFormatting sqref="B246:B249 B251">
    <cfRule type="duplicateValues" dxfId="755" priority="1070"/>
  </conditionalFormatting>
  <conditionalFormatting sqref="B286">
    <cfRule type="duplicateValues" dxfId="754" priority="1068"/>
  </conditionalFormatting>
  <conditionalFormatting sqref="B420">
    <cfRule type="duplicateValues" dxfId="753" priority="1067"/>
  </conditionalFormatting>
  <conditionalFormatting sqref="B224">
    <cfRule type="duplicateValues" dxfId="752" priority="1012" stopIfTrue="1"/>
  </conditionalFormatting>
  <conditionalFormatting sqref="B225">
    <cfRule type="duplicateValues" dxfId="751" priority="1009" stopIfTrue="1"/>
  </conditionalFormatting>
  <conditionalFormatting sqref="B225">
    <cfRule type="duplicateValues" dxfId="750" priority="1006" stopIfTrue="1"/>
    <cfRule type="duplicateValues" dxfId="749" priority="1007" stopIfTrue="1"/>
  </conditionalFormatting>
  <conditionalFormatting sqref="B558">
    <cfRule type="duplicateValues" dxfId="748" priority="2449"/>
  </conditionalFormatting>
  <conditionalFormatting sqref="B539">
    <cfRule type="duplicateValues" dxfId="747" priority="2662"/>
  </conditionalFormatting>
  <conditionalFormatting sqref="B539">
    <cfRule type="duplicateValues" dxfId="746" priority="2668"/>
    <cfRule type="duplicateValues" dxfId="745" priority="2669"/>
  </conditionalFormatting>
  <conditionalFormatting sqref="B453">
    <cfRule type="duplicateValues" dxfId="744" priority="994"/>
  </conditionalFormatting>
  <conditionalFormatting sqref="B453">
    <cfRule type="duplicateValues" dxfId="743" priority="990"/>
    <cfRule type="duplicateValues" dxfId="742" priority="991"/>
    <cfRule type="duplicateValues" dxfId="741" priority="992"/>
  </conditionalFormatting>
  <conditionalFormatting sqref="B508">
    <cfRule type="duplicateValues" dxfId="740" priority="984"/>
  </conditionalFormatting>
  <conditionalFormatting sqref="B512">
    <cfRule type="duplicateValues" dxfId="739" priority="978" stopIfTrue="1"/>
  </conditionalFormatting>
  <conditionalFormatting sqref="B512">
    <cfRule type="duplicateValues" dxfId="738" priority="979"/>
  </conditionalFormatting>
  <conditionalFormatting sqref="B512">
    <cfRule type="duplicateValues" dxfId="737" priority="975"/>
    <cfRule type="duplicateValues" dxfId="736" priority="976"/>
  </conditionalFormatting>
  <conditionalFormatting sqref="B513">
    <cfRule type="duplicateValues" dxfId="735" priority="972" stopIfTrue="1"/>
  </conditionalFormatting>
  <conditionalFormatting sqref="B514:B515">
    <cfRule type="duplicateValues" dxfId="734" priority="973"/>
  </conditionalFormatting>
  <conditionalFormatting sqref="B513:B515">
    <cfRule type="duplicateValues" dxfId="733" priority="974"/>
  </conditionalFormatting>
  <conditionalFormatting sqref="B513:B515">
    <cfRule type="duplicateValues" dxfId="732" priority="969"/>
    <cfRule type="duplicateValues" dxfId="731" priority="970"/>
  </conditionalFormatting>
  <conditionalFormatting sqref="B516:B517">
    <cfRule type="duplicateValues" dxfId="730" priority="967"/>
  </conditionalFormatting>
  <conditionalFormatting sqref="B516:B517">
    <cfRule type="duplicateValues" dxfId="729" priority="964"/>
    <cfRule type="duplicateValues" dxfId="728" priority="965"/>
  </conditionalFormatting>
  <conditionalFormatting sqref="B518:B519">
    <cfRule type="duplicateValues" dxfId="727" priority="962"/>
  </conditionalFormatting>
  <conditionalFormatting sqref="B518:B519">
    <cfRule type="duplicateValues" dxfId="726" priority="959"/>
    <cfRule type="duplicateValues" dxfId="725" priority="960"/>
  </conditionalFormatting>
  <conditionalFormatting sqref="B509">
    <cfRule type="duplicateValues" dxfId="724" priority="937"/>
  </conditionalFormatting>
  <conditionalFormatting sqref="B510:B511">
    <cfRule type="duplicateValues" dxfId="723" priority="956"/>
  </conditionalFormatting>
  <conditionalFormatting sqref="B295:B300">
    <cfRule type="duplicateValues" dxfId="722" priority="952"/>
  </conditionalFormatting>
  <conditionalFormatting sqref="B292 B295:B300">
    <cfRule type="duplicateValues" dxfId="721" priority="953"/>
  </conditionalFormatting>
  <conditionalFormatting sqref="B292">
    <cfRule type="duplicateValues" dxfId="720" priority="951"/>
  </conditionalFormatting>
  <conditionalFormatting sqref="B292 B295:B300">
    <cfRule type="duplicateValues" dxfId="719" priority="948"/>
    <cfRule type="duplicateValues" dxfId="718" priority="949"/>
    <cfRule type="duplicateValues" dxfId="717" priority="950"/>
  </conditionalFormatting>
  <conditionalFormatting sqref="B103">
    <cfRule type="duplicateValues" dxfId="716" priority="941"/>
  </conditionalFormatting>
  <conditionalFormatting sqref="B477:B478">
    <cfRule type="duplicateValues" dxfId="715" priority="922"/>
  </conditionalFormatting>
  <conditionalFormatting sqref="B304">
    <cfRule type="duplicateValues" dxfId="714" priority="918"/>
  </conditionalFormatting>
  <conditionalFormatting sqref="B391">
    <cfRule type="duplicateValues" dxfId="713" priority="917"/>
  </conditionalFormatting>
  <conditionalFormatting sqref="B376">
    <cfRule type="duplicateValues" dxfId="712" priority="912"/>
  </conditionalFormatting>
  <conditionalFormatting sqref="B530">
    <cfRule type="duplicateValues" dxfId="711" priority="911"/>
  </conditionalFormatting>
  <conditionalFormatting sqref="B379:B381">
    <cfRule type="duplicateValues" dxfId="710" priority="910"/>
  </conditionalFormatting>
  <conditionalFormatting sqref="B382">
    <cfRule type="duplicateValues" dxfId="709" priority="909"/>
  </conditionalFormatting>
  <conditionalFormatting sqref="B383">
    <cfRule type="duplicateValues" dxfId="708" priority="898"/>
    <cfRule type="duplicateValues" dxfId="707" priority="899"/>
  </conditionalFormatting>
  <conditionalFormatting sqref="B494:B499">
    <cfRule type="duplicateValues" dxfId="706" priority="896"/>
    <cfRule type="duplicateValues" dxfId="705" priority="897"/>
  </conditionalFormatting>
  <conditionalFormatting sqref="B103">
    <cfRule type="duplicateValues" dxfId="704" priority="888"/>
  </conditionalFormatting>
  <conditionalFormatting sqref="B212:B214">
    <cfRule type="duplicateValues" dxfId="703" priority="887"/>
  </conditionalFormatting>
  <conditionalFormatting sqref="B293">
    <cfRule type="duplicateValues" dxfId="702" priority="881"/>
  </conditionalFormatting>
  <conditionalFormatting sqref="B426">
    <cfRule type="duplicateValues" dxfId="701" priority="879"/>
  </conditionalFormatting>
  <conditionalFormatting sqref="B531:B533">
    <cfRule type="duplicateValues" dxfId="700" priority="873"/>
  </conditionalFormatting>
  <conditionalFormatting sqref="B84">
    <cfRule type="duplicateValues" dxfId="699" priority="860"/>
  </conditionalFormatting>
  <conditionalFormatting sqref="B84">
    <cfRule type="duplicateValues" dxfId="698" priority="869"/>
    <cfRule type="duplicateValues" dxfId="697" priority="870"/>
  </conditionalFormatting>
  <conditionalFormatting sqref="B151:B152">
    <cfRule type="duplicateValues" dxfId="696" priority="858"/>
  </conditionalFormatting>
  <conditionalFormatting sqref="B294">
    <cfRule type="duplicateValues" dxfId="695" priority="850"/>
  </conditionalFormatting>
  <conditionalFormatting sqref="B408:B409">
    <cfRule type="duplicateValues" dxfId="694" priority="845"/>
    <cfRule type="duplicateValues" dxfId="693" priority="846"/>
  </conditionalFormatting>
  <conditionalFormatting sqref="B408:B409">
    <cfRule type="duplicateValues" dxfId="692" priority="844"/>
  </conditionalFormatting>
  <conditionalFormatting sqref="B427:B428">
    <cfRule type="duplicateValues" dxfId="691" priority="841"/>
    <cfRule type="duplicateValues" dxfId="690" priority="842"/>
  </conditionalFormatting>
  <conditionalFormatting sqref="B427:B429 B431:B434">
    <cfRule type="duplicateValues" dxfId="689" priority="840"/>
  </conditionalFormatting>
  <conditionalFormatting sqref="B429 B431:B434">
    <cfRule type="duplicateValues" dxfId="688" priority="843"/>
  </conditionalFormatting>
  <conditionalFormatting sqref="B480">
    <cfRule type="duplicateValues" dxfId="687" priority="836"/>
  </conditionalFormatting>
  <conditionalFormatting sqref="B523">
    <cfRule type="duplicateValues" dxfId="686" priority="833"/>
  </conditionalFormatting>
  <conditionalFormatting sqref="B524">
    <cfRule type="duplicateValues" dxfId="685" priority="832"/>
  </conditionalFormatting>
  <conditionalFormatting sqref="B523:B524">
    <cfRule type="duplicateValues" dxfId="684" priority="831"/>
  </conditionalFormatting>
  <conditionalFormatting sqref="B104">
    <cfRule type="duplicateValues" dxfId="683" priority="814"/>
  </conditionalFormatting>
  <conditionalFormatting sqref="B139">
    <cfRule type="duplicateValues" dxfId="682" priority="811"/>
  </conditionalFormatting>
  <conditionalFormatting sqref="B140">
    <cfRule type="duplicateValues" dxfId="681" priority="810"/>
  </conditionalFormatting>
  <conditionalFormatting sqref="B126:B140 B104:B105">
    <cfRule type="duplicateValues" dxfId="680" priority="809"/>
  </conditionalFormatting>
  <conditionalFormatting sqref="B126:B138">
    <cfRule type="duplicateValues" dxfId="679" priority="817"/>
  </conditionalFormatting>
  <conditionalFormatting sqref="B120:B121 B126:B140">
    <cfRule type="duplicateValues" dxfId="678" priority="808"/>
  </conditionalFormatting>
  <conditionalFormatting sqref="B150">
    <cfRule type="duplicateValues" dxfId="677" priority="4914"/>
  </conditionalFormatting>
  <conditionalFormatting sqref="B481">
    <cfRule type="duplicateValues" dxfId="676" priority="806"/>
  </conditionalFormatting>
  <conditionalFormatting sqref="B551">
    <cfRule type="duplicateValues" dxfId="675" priority="804"/>
  </conditionalFormatting>
  <conditionalFormatting sqref="B552">
    <cfRule type="duplicateValues" dxfId="674" priority="802"/>
  </conditionalFormatting>
  <conditionalFormatting sqref="B553">
    <cfRule type="duplicateValues" dxfId="673" priority="801"/>
  </conditionalFormatting>
  <conditionalFormatting sqref="B554">
    <cfRule type="duplicateValues" dxfId="672" priority="798"/>
  </conditionalFormatting>
  <conditionalFormatting sqref="B554">
    <cfRule type="duplicateValues" dxfId="671" priority="797"/>
  </conditionalFormatting>
  <conditionalFormatting sqref="B192">
    <cfRule type="duplicateValues" dxfId="670" priority="793"/>
  </conditionalFormatting>
  <conditionalFormatting sqref="B193">
    <cfRule type="duplicateValues" dxfId="669" priority="792"/>
  </conditionalFormatting>
  <conditionalFormatting sqref="B194:B195">
    <cfRule type="duplicateValues" dxfId="668" priority="791"/>
  </conditionalFormatting>
  <conditionalFormatting sqref="B196">
    <cfRule type="duplicateValues" dxfId="667" priority="790"/>
  </conditionalFormatting>
  <conditionalFormatting sqref="B197:B198">
    <cfRule type="duplicateValues" dxfId="666" priority="789"/>
  </conditionalFormatting>
  <conditionalFormatting sqref="B199">
    <cfRule type="duplicateValues" dxfId="665" priority="788"/>
  </conditionalFormatting>
  <conditionalFormatting sqref="B200">
    <cfRule type="duplicateValues" dxfId="664" priority="787"/>
  </conditionalFormatting>
  <conditionalFormatting sqref="B201:B202">
    <cfRule type="duplicateValues" dxfId="663" priority="786"/>
  </conditionalFormatting>
  <conditionalFormatting sqref="B203">
    <cfRule type="duplicateValues" dxfId="662" priority="785"/>
  </conditionalFormatting>
  <conditionalFormatting sqref="B204">
    <cfRule type="duplicateValues" dxfId="661" priority="783"/>
  </conditionalFormatting>
  <conditionalFormatting sqref="B205">
    <cfRule type="duplicateValues" dxfId="660" priority="782"/>
  </conditionalFormatting>
  <conditionalFormatting sqref="B206">
    <cfRule type="duplicateValues" dxfId="659" priority="781"/>
  </conditionalFormatting>
  <conditionalFormatting sqref="B207">
    <cfRule type="duplicateValues" dxfId="658" priority="780"/>
  </conditionalFormatting>
  <conditionalFormatting sqref="B208">
    <cfRule type="duplicateValues" dxfId="657" priority="779"/>
  </conditionalFormatting>
  <conditionalFormatting sqref="B209">
    <cfRule type="duplicateValues" dxfId="656" priority="778"/>
  </conditionalFormatting>
  <conditionalFormatting sqref="B177:B191">
    <cfRule type="duplicateValues" dxfId="655" priority="794"/>
  </conditionalFormatting>
  <conditionalFormatting sqref="B350:B368">
    <cfRule type="duplicateValues" dxfId="654" priority="769"/>
  </conditionalFormatting>
  <conditionalFormatting sqref="B350:B356">
    <cfRule type="duplicateValues" dxfId="653" priority="771"/>
  </conditionalFormatting>
  <conditionalFormatting sqref="B357:B359">
    <cfRule type="duplicateValues" dxfId="652" priority="772"/>
    <cfRule type="duplicateValues" dxfId="651" priority="773"/>
  </conditionalFormatting>
  <conditionalFormatting sqref="B360:B363">
    <cfRule type="duplicateValues" dxfId="650" priority="774"/>
  </conditionalFormatting>
  <conditionalFormatting sqref="B364:B365">
    <cfRule type="duplicateValues" dxfId="649" priority="775"/>
  </conditionalFormatting>
  <conditionalFormatting sqref="B366:B368">
    <cfRule type="duplicateValues" dxfId="648" priority="776"/>
  </conditionalFormatting>
  <conditionalFormatting sqref="B244:B245 B252">
    <cfRule type="duplicateValues" dxfId="647" priority="5755"/>
  </conditionalFormatting>
  <conditionalFormatting sqref="B503:B506">
    <cfRule type="duplicateValues" dxfId="646" priority="7282"/>
  </conditionalFormatting>
  <conditionalFormatting sqref="B494:B499 B503:B506">
    <cfRule type="duplicateValues" dxfId="645" priority="7286"/>
  </conditionalFormatting>
  <conditionalFormatting sqref="B508">
    <cfRule type="duplicateValues" dxfId="644" priority="7537"/>
    <cfRule type="duplicateValues" dxfId="643" priority="7538"/>
    <cfRule type="duplicateValues" dxfId="642" priority="7539"/>
  </conditionalFormatting>
  <conditionalFormatting sqref="B512:B520">
    <cfRule type="duplicateValues" dxfId="641" priority="7541"/>
  </conditionalFormatting>
  <conditionalFormatting sqref="B508 B510:B520">
    <cfRule type="duplicateValues" dxfId="640" priority="7542"/>
  </conditionalFormatting>
  <conditionalFormatting sqref="B527">
    <cfRule type="duplicateValues" dxfId="639" priority="7740"/>
  </conditionalFormatting>
  <conditionalFormatting sqref="B527">
    <cfRule type="duplicateValues" dxfId="638" priority="7743"/>
    <cfRule type="duplicateValues" dxfId="637" priority="7744"/>
  </conditionalFormatting>
  <conditionalFormatting sqref="B153:B155 B158:B165">
    <cfRule type="duplicateValues" dxfId="636" priority="8004"/>
  </conditionalFormatting>
  <conditionalFormatting sqref="B384:B388">
    <cfRule type="duplicateValues" dxfId="635" priority="8505"/>
  </conditionalFormatting>
  <conditionalFormatting sqref="B402:B405">
    <cfRule type="duplicateValues" dxfId="634" priority="8691"/>
  </conditionalFormatting>
  <conditionalFormatting sqref="B402:B405">
    <cfRule type="duplicateValues" dxfId="633" priority="8694"/>
    <cfRule type="duplicateValues" dxfId="632" priority="8695"/>
  </conditionalFormatting>
  <conditionalFormatting sqref="B396 B401:B405">
    <cfRule type="duplicateValues" dxfId="631" priority="8757"/>
  </conditionalFormatting>
  <conditionalFormatting sqref="B410 B412:B419">
    <cfRule type="duplicateValues" dxfId="630" priority="9004"/>
  </conditionalFormatting>
  <conditionalFormatting sqref="B443:B449">
    <cfRule type="duplicateValues" dxfId="629" priority="9190"/>
  </conditionalFormatting>
  <conditionalFormatting sqref="B443:B449">
    <cfRule type="duplicateValues" dxfId="628" priority="9192"/>
    <cfRule type="duplicateValues" dxfId="627" priority="9193"/>
  </conditionalFormatting>
  <conditionalFormatting sqref="B473">
    <cfRule type="duplicateValues" dxfId="626" priority="9382"/>
  </conditionalFormatting>
  <conditionalFormatting sqref="B473">
    <cfRule type="duplicateValues" dxfId="625" priority="9383"/>
    <cfRule type="duplicateValues" dxfId="624" priority="9384"/>
  </conditionalFormatting>
  <conditionalFormatting sqref="B482:B489 B491">
    <cfRule type="duplicateValues" dxfId="623" priority="9655"/>
  </conditionalFormatting>
  <conditionalFormatting sqref="B541:B542">
    <cfRule type="duplicateValues" dxfId="622" priority="765"/>
  </conditionalFormatting>
  <conditionalFormatting sqref="B541:B542">
    <cfRule type="duplicateValues" dxfId="621" priority="767"/>
    <cfRule type="duplicateValues" dxfId="620" priority="768"/>
  </conditionalFormatting>
  <conditionalFormatting sqref="B284">
    <cfRule type="duplicateValues" dxfId="619" priority="10365"/>
  </conditionalFormatting>
  <conditionalFormatting sqref="B284">
    <cfRule type="duplicateValues" dxfId="618" priority="10367"/>
  </conditionalFormatting>
  <conditionalFormatting sqref="B284">
    <cfRule type="duplicateValues" dxfId="617" priority="10369"/>
    <cfRule type="duplicateValues" dxfId="616" priority="10370"/>
  </conditionalFormatting>
  <conditionalFormatting sqref="B558 B534:B540 B522 B384:B388 B211 B1:B6 B222:B223 B227 B302 B142 B230:B238 B439:B449 B482:B489 B274:B279 B396 B153:B155 B244:B249 B258:B265 B410 B525:B527 B374 B543:B547 B158:B165 B560:B1048576 B251:B252 B99 B167 B240 B254 B267 B281 B345 B390 B407 B422 B475 B493 B529 B549 B85:B97 B283:B290 B401:B405 B469:B473 B25:B26 B412:B420 B491">
    <cfRule type="duplicateValues" dxfId="615" priority="10375"/>
  </conditionalFormatting>
  <conditionalFormatting sqref="B558 B534:B540 B522 B1:B6 B302 B142 B211 B230:B238 B439:B449 B482:B489 B274:B279 B396 B384:B388 B153:B155 B222:B225 B244:B249 B258:B265 B410 B525:B527 B374 B543:B547 B158:B165 B560:B1048576 B251:B252 B99 B167 B227 B240 B254 B267 B281 B345 B390 B407 B422 B475 B493 B529 B549 B85:B97 B283:B290 B401:B405 B469:B473 B25:B26 B412:B420 B491">
    <cfRule type="duplicateValues" dxfId="614" priority="10404"/>
  </conditionalFormatting>
  <conditionalFormatting sqref="B560:B1048576 B158:B165 B251:B252 B142 B211:B214 B240 B254 B267 B292:B300 B302 B390:B391 B407:B410 B422 B475 B493:B499 B508:B520 B1:B6 B99 B167:B168 B227 B281 B345 B374 B401:B405 B453 B522:B527 B529:B547 B549 B25:B26 B84:B97 B103:B105 B150:B155 B244:B249 B230:B238 B258:B265 B274:B279 B283:B290 B426:B429 B350:B372 B304 B376 B469:B473 B477:B478 B177:B209 B120:B121 B396 B431:B434 B551:B554 B439:B449 B379:B388 B126:B140 B480:B489 B503:B506 B412:B420 B491 B558 B222:B225">
    <cfRule type="duplicateValues" dxfId="613" priority="763"/>
  </conditionalFormatting>
  <conditionalFormatting sqref="B156">
    <cfRule type="duplicateValues" dxfId="612" priority="759"/>
  </conditionalFormatting>
  <conditionalFormatting sqref="B156">
    <cfRule type="duplicateValues" dxfId="611" priority="755"/>
    <cfRule type="duplicateValues" dxfId="610" priority="756"/>
    <cfRule type="duplicateValues" dxfId="609" priority="757"/>
  </conditionalFormatting>
  <conditionalFormatting sqref="B559">
    <cfRule type="duplicateValues" dxfId="608" priority="747"/>
  </conditionalFormatting>
  <conditionalFormatting sqref="B559">
    <cfRule type="duplicateValues" dxfId="607" priority="748"/>
    <cfRule type="duplicateValues" dxfId="606" priority="749"/>
  </conditionalFormatting>
  <conditionalFormatting sqref="B559">
    <cfRule type="duplicateValues" dxfId="605" priority="750"/>
  </conditionalFormatting>
  <conditionalFormatting sqref="B559">
    <cfRule type="duplicateValues" dxfId="604" priority="751"/>
  </conditionalFormatting>
  <conditionalFormatting sqref="B559">
    <cfRule type="duplicateValues" dxfId="603" priority="752"/>
  </conditionalFormatting>
  <conditionalFormatting sqref="B559">
    <cfRule type="duplicateValues" dxfId="602" priority="746"/>
  </conditionalFormatting>
  <conditionalFormatting sqref="B450">
    <cfRule type="duplicateValues" dxfId="601" priority="736" stopIfTrue="1"/>
    <cfRule type="duplicateValues" dxfId="600" priority="738" stopIfTrue="1"/>
    <cfRule type="duplicateValues" dxfId="599" priority="739" stopIfTrue="1"/>
    <cfRule type="duplicateValues" dxfId="598" priority="740" stopIfTrue="1"/>
    <cfRule type="duplicateValues" dxfId="597" priority="741" stopIfTrue="1"/>
    <cfRule type="duplicateValues" dxfId="596" priority="742" stopIfTrue="1"/>
    <cfRule type="duplicateValues" dxfId="595" priority="743" stopIfTrue="1"/>
    <cfRule type="duplicateValues" dxfId="594" priority="744" stopIfTrue="1"/>
    <cfRule type="duplicateValues" dxfId="593" priority="745" stopIfTrue="1"/>
  </conditionalFormatting>
  <conditionalFormatting sqref="B450:C450">
    <cfRule type="duplicateValues" dxfId="592" priority="737" stopIfTrue="1"/>
  </conditionalFormatting>
  <conditionalFormatting sqref="B250">
    <cfRule type="duplicateValues" dxfId="591" priority="726" stopIfTrue="1"/>
    <cfRule type="duplicateValues" dxfId="590" priority="728" stopIfTrue="1"/>
    <cfRule type="duplicateValues" dxfId="589" priority="729" stopIfTrue="1"/>
    <cfRule type="duplicateValues" dxfId="588" priority="730" stopIfTrue="1"/>
    <cfRule type="duplicateValues" dxfId="587" priority="731" stopIfTrue="1"/>
    <cfRule type="duplicateValues" dxfId="586" priority="732" stopIfTrue="1"/>
    <cfRule type="duplicateValues" dxfId="585" priority="733" stopIfTrue="1"/>
    <cfRule type="duplicateValues" dxfId="584" priority="734" stopIfTrue="1"/>
    <cfRule type="duplicateValues" dxfId="583" priority="735" stopIfTrue="1"/>
  </conditionalFormatting>
  <conditionalFormatting sqref="B250:C250">
    <cfRule type="duplicateValues" dxfId="582" priority="727" stopIfTrue="1"/>
  </conditionalFormatting>
  <conditionalFormatting sqref="B451">
    <cfRule type="duplicateValues" dxfId="581" priority="716" stopIfTrue="1"/>
    <cfRule type="duplicateValues" dxfId="580" priority="718" stopIfTrue="1"/>
    <cfRule type="duplicateValues" dxfId="579" priority="719" stopIfTrue="1"/>
    <cfRule type="duplicateValues" dxfId="578" priority="720" stopIfTrue="1"/>
    <cfRule type="duplicateValues" dxfId="577" priority="721" stopIfTrue="1"/>
    <cfRule type="duplicateValues" dxfId="576" priority="722" stopIfTrue="1"/>
    <cfRule type="duplicateValues" dxfId="575" priority="723" stopIfTrue="1"/>
    <cfRule type="duplicateValues" dxfId="574" priority="724" stopIfTrue="1"/>
    <cfRule type="duplicateValues" dxfId="573" priority="725" stopIfTrue="1"/>
  </conditionalFormatting>
  <conditionalFormatting sqref="B451:C451">
    <cfRule type="duplicateValues" dxfId="572" priority="717" stopIfTrue="1"/>
  </conditionalFormatting>
  <conditionalFormatting sqref="B399">
    <cfRule type="duplicateValues" dxfId="571" priority="696" stopIfTrue="1"/>
    <cfRule type="duplicateValues" dxfId="570" priority="698" stopIfTrue="1"/>
    <cfRule type="duplicateValues" dxfId="569" priority="699" stopIfTrue="1"/>
    <cfRule type="duplicateValues" dxfId="568" priority="700" stopIfTrue="1"/>
    <cfRule type="duplicateValues" dxfId="567" priority="701" stopIfTrue="1"/>
    <cfRule type="duplicateValues" dxfId="566" priority="702" stopIfTrue="1"/>
    <cfRule type="duplicateValues" dxfId="565" priority="703" stopIfTrue="1"/>
    <cfRule type="duplicateValues" dxfId="564" priority="704" stopIfTrue="1"/>
    <cfRule type="duplicateValues" dxfId="563" priority="705" stopIfTrue="1"/>
  </conditionalFormatting>
  <conditionalFormatting sqref="B399:C399">
    <cfRule type="duplicateValues" dxfId="562" priority="697" stopIfTrue="1"/>
  </conditionalFormatting>
  <conditionalFormatting sqref="B157">
    <cfRule type="duplicateValues" dxfId="561" priority="694"/>
    <cfRule type="duplicateValues" dxfId="560" priority="695"/>
  </conditionalFormatting>
  <conditionalFormatting sqref="B157">
    <cfRule type="duplicateValues" dxfId="559" priority="693"/>
  </conditionalFormatting>
  <conditionalFormatting sqref="B141">
    <cfRule type="duplicateValues" dxfId="558" priority="678"/>
  </conditionalFormatting>
  <conditionalFormatting sqref="B141">
    <cfRule type="duplicateValues" dxfId="557" priority="674"/>
    <cfRule type="duplicateValues" dxfId="556" priority="675"/>
    <cfRule type="duplicateValues" dxfId="555" priority="676"/>
  </conditionalFormatting>
  <conditionalFormatting sqref="B166">
    <cfRule type="duplicateValues" dxfId="554" priority="668"/>
  </conditionalFormatting>
  <conditionalFormatting sqref="B166">
    <cfRule type="duplicateValues" dxfId="553" priority="664"/>
    <cfRule type="duplicateValues" dxfId="552" priority="665"/>
    <cfRule type="duplicateValues" dxfId="551" priority="666"/>
  </conditionalFormatting>
  <conditionalFormatting sqref="B210">
    <cfRule type="duplicateValues" dxfId="550" priority="658"/>
  </conditionalFormatting>
  <conditionalFormatting sqref="B210">
    <cfRule type="duplicateValues" dxfId="549" priority="654"/>
    <cfRule type="duplicateValues" dxfId="548" priority="655"/>
    <cfRule type="duplicateValues" dxfId="547" priority="656"/>
  </conditionalFormatting>
  <conditionalFormatting sqref="B226">
    <cfRule type="duplicateValues" dxfId="546" priority="648"/>
  </conditionalFormatting>
  <conditionalFormatting sqref="B226">
    <cfRule type="duplicateValues" dxfId="545" priority="644"/>
    <cfRule type="duplicateValues" dxfId="544" priority="645"/>
    <cfRule type="duplicateValues" dxfId="543" priority="646"/>
  </conditionalFormatting>
  <conditionalFormatting sqref="B239">
    <cfRule type="duplicateValues" dxfId="542" priority="638"/>
  </conditionalFormatting>
  <conditionalFormatting sqref="B239">
    <cfRule type="duplicateValues" dxfId="541" priority="634"/>
    <cfRule type="duplicateValues" dxfId="540" priority="635"/>
    <cfRule type="duplicateValues" dxfId="539" priority="636"/>
  </conditionalFormatting>
  <conditionalFormatting sqref="B253">
    <cfRule type="duplicateValues" dxfId="538" priority="628"/>
  </conditionalFormatting>
  <conditionalFormatting sqref="B253">
    <cfRule type="duplicateValues" dxfId="537" priority="624"/>
    <cfRule type="duplicateValues" dxfId="536" priority="625"/>
    <cfRule type="duplicateValues" dxfId="535" priority="626"/>
  </conditionalFormatting>
  <conditionalFormatting sqref="B266">
    <cfRule type="duplicateValues" dxfId="534" priority="618"/>
  </conditionalFormatting>
  <conditionalFormatting sqref="B266">
    <cfRule type="duplicateValues" dxfId="533" priority="614"/>
    <cfRule type="duplicateValues" dxfId="532" priority="615"/>
    <cfRule type="duplicateValues" dxfId="531" priority="616"/>
  </conditionalFormatting>
  <conditionalFormatting sqref="B280">
    <cfRule type="duplicateValues" dxfId="530" priority="608"/>
  </conditionalFormatting>
  <conditionalFormatting sqref="B280">
    <cfRule type="duplicateValues" dxfId="529" priority="604"/>
    <cfRule type="duplicateValues" dxfId="528" priority="605"/>
    <cfRule type="duplicateValues" dxfId="527" priority="606"/>
  </conditionalFormatting>
  <conditionalFormatting sqref="B291">
    <cfRule type="duplicateValues" dxfId="526" priority="598"/>
  </conditionalFormatting>
  <conditionalFormatting sqref="B291">
    <cfRule type="duplicateValues" dxfId="525" priority="594"/>
    <cfRule type="duplicateValues" dxfId="524" priority="595"/>
    <cfRule type="duplicateValues" dxfId="523" priority="596"/>
  </conditionalFormatting>
  <conditionalFormatting sqref="B344">
    <cfRule type="duplicateValues" dxfId="522" priority="578"/>
  </conditionalFormatting>
  <conditionalFormatting sqref="B344">
    <cfRule type="duplicateValues" dxfId="521" priority="574"/>
    <cfRule type="duplicateValues" dxfId="520" priority="575"/>
    <cfRule type="duplicateValues" dxfId="519" priority="576"/>
  </conditionalFormatting>
  <conditionalFormatting sqref="B373">
    <cfRule type="duplicateValues" dxfId="518" priority="568"/>
  </conditionalFormatting>
  <conditionalFormatting sqref="B373">
    <cfRule type="duplicateValues" dxfId="517" priority="564"/>
    <cfRule type="duplicateValues" dxfId="516" priority="565"/>
    <cfRule type="duplicateValues" dxfId="515" priority="566"/>
  </conditionalFormatting>
  <conditionalFormatting sqref="B389">
    <cfRule type="duplicateValues" dxfId="514" priority="558"/>
  </conditionalFormatting>
  <conditionalFormatting sqref="B389">
    <cfRule type="duplicateValues" dxfId="513" priority="554"/>
    <cfRule type="duplicateValues" dxfId="512" priority="555"/>
    <cfRule type="duplicateValues" dxfId="511" priority="556"/>
  </conditionalFormatting>
  <conditionalFormatting sqref="B406">
    <cfRule type="duplicateValues" dxfId="510" priority="548"/>
  </conditionalFormatting>
  <conditionalFormatting sqref="B406">
    <cfRule type="duplicateValues" dxfId="509" priority="544"/>
    <cfRule type="duplicateValues" dxfId="508" priority="545"/>
    <cfRule type="duplicateValues" dxfId="507" priority="546"/>
  </conditionalFormatting>
  <conditionalFormatting sqref="B421">
    <cfRule type="duplicateValues" dxfId="506" priority="538"/>
  </conditionalFormatting>
  <conditionalFormatting sqref="B421">
    <cfRule type="duplicateValues" dxfId="505" priority="534"/>
    <cfRule type="duplicateValues" dxfId="504" priority="535"/>
    <cfRule type="duplicateValues" dxfId="503" priority="536"/>
  </conditionalFormatting>
  <conditionalFormatting sqref="B452">
    <cfRule type="duplicateValues" dxfId="502" priority="528"/>
  </conditionalFormatting>
  <conditionalFormatting sqref="B452">
    <cfRule type="duplicateValues" dxfId="501" priority="524"/>
    <cfRule type="duplicateValues" dxfId="500" priority="525"/>
    <cfRule type="duplicateValues" dxfId="499" priority="526"/>
  </conditionalFormatting>
  <conditionalFormatting sqref="B474">
    <cfRule type="duplicateValues" dxfId="498" priority="518"/>
  </conditionalFormatting>
  <conditionalFormatting sqref="B474">
    <cfRule type="duplicateValues" dxfId="497" priority="514"/>
    <cfRule type="duplicateValues" dxfId="496" priority="515"/>
    <cfRule type="duplicateValues" dxfId="495" priority="516"/>
  </conditionalFormatting>
  <conditionalFormatting sqref="B492">
    <cfRule type="duplicateValues" dxfId="494" priority="508"/>
  </conditionalFormatting>
  <conditionalFormatting sqref="B492">
    <cfRule type="duplicateValues" dxfId="493" priority="504"/>
    <cfRule type="duplicateValues" dxfId="492" priority="505"/>
    <cfRule type="duplicateValues" dxfId="491" priority="506"/>
  </conditionalFormatting>
  <conditionalFormatting sqref="B507">
    <cfRule type="duplicateValues" dxfId="490" priority="498"/>
  </conditionalFormatting>
  <conditionalFormatting sqref="B507">
    <cfRule type="duplicateValues" dxfId="489" priority="494"/>
    <cfRule type="duplicateValues" dxfId="488" priority="495"/>
    <cfRule type="duplicateValues" dxfId="487" priority="496"/>
  </conditionalFormatting>
  <conditionalFormatting sqref="B521">
    <cfRule type="duplicateValues" dxfId="486" priority="488"/>
  </conditionalFormatting>
  <conditionalFormatting sqref="B521">
    <cfRule type="duplicateValues" dxfId="485" priority="484"/>
    <cfRule type="duplicateValues" dxfId="484" priority="485"/>
    <cfRule type="duplicateValues" dxfId="483" priority="486"/>
  </conditionalFormatting>
  <conditionalFormatting sqref="B528">
    <cfRule type="duplicateValues" dxfId="482" priority="478"/>
  </conditionalFormatting>
  <conditionalFormatting sqref="B528">
    <cfRule type="duplicateValues" dxfId="481" priority="474"/>
    <cfRule type="duplicateValues" dxfId="480" priority="475"/>
    <cfRule type="duplicateValues" dxfId="479" priority="476"/>
  </conditionalFormatting>
  <conditionalFormatting sqref="B548">
    <cfRule type="duplicateValues" dxfId="478" priority="468"/>
  </conditionalFormatting>
  <conditionalFormatting sqref="B548">
    <cfRule type="duplicateValues" dxfId="477" priority="464"/>
    <cfRule type="duplicateValues" dxfId="476" priority="465"/>
    <cfRule type="duplicateValues" dxfId="475" priority="466"/>
  </conditionalFormatting>
  <conditionalFormatting sqref="B278:B279">
    <cfRule type="duplicateValues" dxfId="474" priority="10575"/>
  </conditionalFormatting>
  <conditionalFormatting sqref="B27:B28">
    <cfRule type="duplicateValues" dxfId="473" priority="443" stopIfTrue="1"/>
    <cfRule type="duplicateValues" dxfId="472" priority="444" stopIfTrue="1"/>
    <cfRule type="duplicateValues" dxfId="471" priority="445" stopIfTrue="1"/>
    <cfRule type="duplicateValues" dxfId="470" priority="446" stopIfTrue="1"/>
    <cfRule type="duplicateValues" dxfId="469" priority="447" stopIfTrue="1"/>
  </conditionalFormatting>
  <conditionalFormatting sqref="B27:B28">
    <cfRule type="duplicateValues" dxfId="468" priority="448" stopIfTrue="1"/>
    <cfRule type="duplicateValues" dxfId="467" priority="449" stopIfTrue="1"/>
    <cfRule type="duplicateValues" dxfId="466" priority="450" stopIfTrue="1"/>
    <cfRule type="duplicateValues" dxfId="465" priority="451" stopIfTrue="1"/>
    <cfRule type="duplicateValues" dxfId="464" priority="452" stopIfTrue="1"/>
    <cfRule type="duplicateValues" dxfId="463" priority="453" stopIfTrue="1"/>
    <cfRule type="duplicateValues" dxfId="462" priority="454" stopIfTrue="1"/>
    <cfRule type="duplicateValues" dxfId="461" priority="455" stopIfTrue="1"/>
    <cfRule type="duplicateValues" dxfId="460" priority="456" stopIfTrue="1"/>
    <cfRule type="duplicateValues" dxfId="459" priority="457" stopIfTrue="1"/>
    <cfRule type="duplicateValues" dxfId="458" priority="458" stopIfTrue="1"/>
    <cfRule type="duplicateValues" dxfId="457" priority="459" stopIfTrue="1"/>
    <cfRule type="duplicateValues" dxfId="456" priority="460" stopIfTrue="1"/>
  </conditionalFormatting>
  <conditionalFormatting sqref="B100 B102">
    <cfRule type="duplicateValues" dxfId="455" priority="425" stopIfTrue="1"/>
    <cfRule type="duplicateValues" dxfId="454" priority="426" stopIfTrue="1"/>
    <cfRule type="duplicateValues" dxfId="453" priority="427" stopIfTrue="1"/>
    <cfRule type="duplicateValues" dxfId="452" priority="428" stopIfTrue="1"/>
    <cfRule type="duplicateValues" dxfId="451" priority="429" stopIfTrue="1"/>
  </conditionalFormatting>
  <conditionalFormatting sqref="B100 B102">
    <cfRule type="duplicateValues" dxfId="450" priority="430" stopIfTrue="1"/>
    <cfRule type="duplicateValues" dxfId="449" priority="431" stopIfTrue="1"/>
    <cfRule type="duplicateValues" dxfId="448" priority="432" stopIfTrue="1"/>
    <cfRule type="duplicateValues" dxfId="447" priority="433" stopIfTrue="1"/>
    <cfRule type="duplicateValues" dxfId="446" priority="434" stopIfTrue="1"/>
    <cfRule type="duplicateValues" dxfId="445" priority="435" stopIfTrue="1"/>
    <cfRule type="duplicateValues" dxfId="444" priority="436" stopIfTrue="1"/>
    <cfRule type="duplicateValues" dxfId="443" priority="437" stopIfTrue="1"/>
    <cfRule type="duplicateValues" dxfId="442" priority="438" stopIfTrue="1"/>
    <cfRule type="duplicateValues" dxfId="441" priority="439" stopIfTrue="1"/>
    <cfRule type="duplicateValues" dxfId="440" priority="440" stopIfTrue="1"/>
    <cfRule type="duplicateValues" dxfId="439" priority="441" stopIfTrue="1"/>
    <cfRule type="duplicateValues" dxfId="438" priority="442" stopIfTrue="1"/>
  </conditionalFormatting>
  <conditionalFormatting sqref="B101">
    <cfRule type="duplicateValues" dxfId="437" priority="407" stopIfTrue="1"/>
    <cfRule type="duplicateValues" dxfId="436" priority="408" stopIfTrue="1"/>
    <cfRule type="duplicateValues" dxfId="435" priority="409" stopIfTrue="1"/>
    <cfRule type="duplicateValues" dxfId="434" priority="410" stopIfTrue="1"/>
    <cfRule type="duplicateValues" dxfId="433" priority="411" stopIfTrue="1"/>
  </conditionalFormatting>
  <conditionalFormatting sqref="B101">
    <cfRule type="duplicateValues" dxfId="432" priority="412" stopIfTrue="1"/>
    <cfRule type="duplicateValues" dxfId="431" priority="413" stopIfTrue="1"/>
    <cfRule type="duplicateValues" dxfId="430" priority="414" stopIfTrue="1"/>
    <cfRule type="duplicateValues" dxfId="429" priority="415" stopIfTrue="1"/>
    <cfRule type="duplicateValues" dxfId="428" priority="416" stopIfTrue="1"/>
    <cfRule type="duplicateValues" dxfId="427" priority="417" stopIfTrue="1"/>
    <cfRule type="duplicateValues" dxfId="426" priority="418" stopIfTrue="1"/>
    <cfRule type="duplicateValues" dxfId="425" priority="419" stopIfTrue="1"/>
    <cfRule type="duplicateValues" dxfId="424" priority="420" stopIfTrue="1"/>
    <cfRule type="duplicateValues" dxfId="423" priority="421" stopIfTrue="1"/>
    <cfRule type="duplicateValues" dxfId="422" priority="422" stopIfTrue="1"/>
    <cfRule type="duplicateValues" dxfId="421" priority="423" stopIfTrue="1"/>
    <cfRule type="duplicateValues" dxfId="420" priority="424" stopIfTrue="1"/>
  </conditionalFormatting>
  <conditionalFormatting sqref="B143:B149">
    <cfRule type="duplicateValues" dxfId="419" priority="389" stopIfTrue="1"/>
    <cfRule type="duplicateValues" dxfId="418" priority="390" stopIfTrue="1"/>
    <cfRule type="duplicateValues" dxfId="417" priority="391" stopIfTrue="1"/>
    <cfRule type="duplicateValues" dxfId="416" priority="392" stopIfTrue="1"/>
    <cfRule type="duplicateValues" dxfId="415" priority="393" stopIfTrue="1"/>
  </conditionalFormatting>
  <conditionalFormatting sqref="B143:B149">
    <cfRule type="duplicateValues" dxfId="414" priority="394" stopIfTrue="1"/>
    <cfRule type="duplicateValues" dxfId="413" priority="395" stopIfTrue="1"/>
    <cfRule type="duplicateValues" dxfId="412" priority="396" stopIfTrue="1"/>
    <cfRule type="duplicateValues" dxfId="411" priority="397" stopIfTrue="1"/>
    <cfRule type="duplicateValues" dxfId="410" priority="398" stopIfTrue="1"/>
    <cfRule type="duplicateValues" dxfId="409" priority="399" stopIfTrue="1"/>
    <cfRule type="duplicateValues" dxfId="408" priority="400" stopIfTrue="1"/>
    <cfRule type="duplicateValues" dxfId="407" priority="401" stopIfTrue="1"/>
    <cfRule type="duplicateValues" dxfId="406" priority="402" stopIfTrue="1"/>
    <cfRule type="duplicateValues" dxfId="405" priority="403" stopIfTrue="1"/>
    <cfRule type="duplicateValues" dxfId="404" priority="404" stopIfTrue="1"/>
    <cfRule type="duplicateValues" dxfId="403" priority="405" stopIfTrue="1"/>
    <cfRule type="duplicateValues" dxfId="402" priority="406" stopIfTrue="1"/>
  </conditionalFormatting>
  <conditionalFormatting sqref="B241">
    <cfRule type="duplicateValues" dxfId="401" priority="371" stopIfTrue="1"/>
    <cfRule type="duplicateValues" dxfId="400" priority="372" stopIfTrue="1"/>
    <cfRule type="duplicateValues" dxfId="399" priority="373" stopIfTrue="1"/>
    <cfRule type="duplicateValues" dxfId="398" priority="374" stopIfTrue="1"/>
    <cfRule type="duplicateValues" dxfId="397" priority="375" stopIfTrue="1"/>
  </conditionalFormatting>
  <conditionalFormatting sqref="B241">
    <cfRule type="duplicateValues" dxfId="396" priority="376" stopIfTrue="1"/>
    <cfRule type="duplicateValues" dxfId="395" priority="377" stopIfTrue="1"/>
    <cfRule type="duplicateValues" dxfId="394" priority="378" stopIfTrue="1"/>
    <cfRule type="duplicateValues" dxfId="393" priority="379" stopIfTrue="1"/>
    <cfRule type="duplicateValues" dxfId="392" priority="380" stopIfTrue="1"/>
    <cfRule type="duplicateValues" dxfId="391" priority="381" stopIfTrue="1"/>
    <cfRule type="duplicateValues" dxfId="390" priority="382" stopIfTrue="1"/>
    <cfRule type="duplicateValues" dxfId="389" priority="383" stopIfTrue="1"/>
    <cfRule type="duplicateValues" dxfId="388" priority="384" stopIfTrue="1"/>
    <cfRule type="duplicateValues" dxfId="387" priority="385" stopIfTrue="1"/>
    <cfRule type="duplicateValues" dxfId="386" priority="386" stopIfTrue="1"/>
    <cfRule type="duplicateValues" dxfId="385" priority="387" stopIfTrue="1"/>
    <cfRule type="duplicateValues" dxfId="384" priority="388" stopIfTrue="1"/>
  </conditionalFormatting>
  <conditionalFormatting sqref="B242:B243">
    <cfRule type="duplicateValues" dxfId="383" priority="353" stopIfTrue="1"/>
    <cfRule type="duplicateValues" dxfId="382" priority="354" stopIfTrue="1"/>
    <cfRule type="duplicateValues" dxfId="381" priority="355" stopIfTrue="1"/>
    <cfRule type="duplicateValues" dxfId="380" priority="356" stopIfTrue="1"/>
    <cfRule type="duplicateValues" dxfId="379" priority="357" stopIfTrue="1"/>
  </conditionalFormatting>
  <conditionalFormatting sqref="B242:B243">
    <cfRule type="duplicateValues" dxfId="378" priority="358" stopIfTrue="1"/>
    <cfRule type="duplicateValues" dxfId="377" priority="359" stopIfTrue="1"/>
    <cfRule type="duplicateValues" dxfId="376" priority="360" stopIfTrue="1"/>
    <cfRule type="duplicateValues" dxfId="375" priority="361" stopIfTrue="1"/>
    <cfRule type="duplicateValues" dxfId="374" priority="362" stopIfTrue="1"/>
    <cfRule type="duplicateValues" dxfId="373" priority="363" stopIfTrue="1"/>
    <cfRule type="duplicateValues" dxfId="372" priority="364" stopIfTrue="1"/>
    <cfRule type="duplicateValues" dxfId="371" priority="365" stopIfTrue="1"/>
    <cfRule type="duplicateValues" dxfId="370" priority="366" stopIfTrue="1"/>
    <cfRule type="duplicateValues" dxfId="369" priority="367" stopIfTrue="1"/>
    <cfRule type="duplicateValues" dxfId="368" priority="368" stopIfTrue="1"/>
    <cfRule type="duplicateValues" dxfId="367" priority="369" stopIfTrue="1"/>
    <cfRule type="duplicateValues" dxfId="366" priority="370" stopIfTrue="1"/>
  </conditionalFormatting>
  <conditionalFormatting sqref="B228:B229">
    <cfRule type="duplicateValues" dxfId="365" priority="335" stopIfTrue="1"/>
    <cfRule type="duplicateValues" dxfId="364" priority="336" stopIfTrue="1"/>
    <cfRule type="duplicateValues" dxfId="363" priority="337" stopIfTrue="1"/>
    <cfRule type="duplicateValues" dxfId="362" priority="338" stopIfTrue="1"/>
    <cfRule type="duplicateValues" dxfId="361" priority="339" stopIfTrue="1"/>
  </conditionalFormatting>
  <conditionalFormatting sqref="B228:B229">
    <cfRule type="duplicateValues" dxfId="360" priority="340" stopIfTrue="1"/>
    <cfRule type="duplicateValues" dxfId="359" priority="341" stopIfTrue="1"/>
    <cfRule type="duplicateValues" dxfId="358" priority="342" stopIfTrue="1"/>
    <cfRule type="duplicateValues" dxfId="357" priority="343" stopIfTrue="1"/>
    <cfRule type="duplicateValues" dxfId="356" priority="344" stopIfTrue="1"/>
    <cfRule type="duplicateValues" dxfId="355" priority="345" stopIfTrue="1"/>
    <cfRule type="duplicateValues" dxfId="354" priority="346" stopIfTrue="1"/>
    <cfRule type="duplicateValues" dxfId="353" priority="347" stopIfTrue="1"/>
    <cfRule type="duplicateValues" dxfId="352" priority="348" stopIfTrue="1"/>
    <cfRule type="duplicateValues" dxfId="351" priority="349" stopIfTrue="1"/>
    <cfRule type="duplicateValues" dxfId="350" priority="350" stopIfTrue="1"/>
    <cfRule type="duplicateValues" dxfId="349" priority="351" stopIfTrue="1"/>
    <cfRule type="duplicateValues" dxfId="348" priority="352" stopIfTrue="1"/>
  </conditionalFormatting>
  <conditionalFormatting sqref="B255:B257">
    <cfRule type="duplicateValues" dxfId="347" priority="317" stopIfTrue="1"/>
    <cfRule type="duplicateValues" dxfId="346" priority="318" stopIfTrue="1"/>
    <cfRule type="duplicateValues" dxfId="345" priority="319" stopIfTrue="1"/>
    <cfRule type="duplicateValues" dxfId="344" priority="320" stopIfTrue="1"/>
    <cfRule type="duplicateValues" dxfId="343" priority="321" stopIfTrue="1"/>
  </conditionalFormatting>
  <conditionalFormatting sqref="B255:B257">
    <cfRule type="duplicateValues" dxfId="342" priority="322" stopIfTrue="1"/>
    <cfRule type="duplicateValues" dxfId="341" priority="323" stopIfTrue="1"/>
    <cfRule type="duplicateValues" dxfId="340" priority="324" stopIfTrue="1"/>
    <cfRule type="duplicateValues" dxfId="339" priority="325" stopIfTrue="1"/>
    <cfRule type="duplicateValues" dxfId="338" priority="326" stopIfTrue="1"/>
    <cfRule type="duplicateValues" dxfId="337" priority="327" stopIfTrue="1"/>
    <cfRule type="duplicateValues" dxfId="336" priority="328" stopIfTrue="1"/>
    <cfRule type="duplicateValues" dxfId="335" priority="329" stopIfTrue="1"/>
    <cfRule type="duplicateValues" dxfId="334" priority="330" stopIfTrue="1"/>
    <cfRule type="duplicateValues" dxfId="333" priority="331" stopIfTrue="1"/>
    <cfRule type="duplicateValues" dxfId="332" priority="332" stopIfTrue="1"/>
    <cfRule type="duplicateValues" dxfId="331" priority="333" stopIfTrue="1"/>
    <cfRule type="duplicateValues" dxfId="330" priority="334" stopIfTrue="1"/>
  </conditionalFormatting>
  <conditionalFormatting sqref="B268:B271">
    <cfRule type="duplicateValues" dxfId="329" priority="299" stopIfTrue="1"/>
    <cfRule type="duplicateValues" dxfId="328" priority="300" stopIfTrue="1"/>
    <cfRule type="duplicateValues" dxfId="327" priority="301" stopIfTrue="1"/>
    <cfRule type="duplicateValues" dxfId="326" priority="302" stopIfTrue="1"/>
    <cfRule type="duplicateValues" dxfId="325" priority="303" stopIfTrue="1"/>
  </conditionalFormatting>
  <conditionalFormatting sqref="B268:B271">
    <cfRule type="duplicateValues" dxfId="324" priority="304" stopIfTrue="1"/>
    <cfRule type="duplicateValues" dxfId="323" priority="305" stopIfTrue="1"/>
    <cfRule type="duplicateValues" dxfId="322" priority="306" stopIfTrue="1"/>
    <cfRule type="duplicateValues" dxfId="321" priority="307" stopIfTrue="1"/>
    <cfRule type="duplicateValues" dxfId="320" priority="308" stopIfTrue="1"/>
    <cfRule type="duplicateValues" dxfId="319" priority="309" stopIfTrue="1"/>
    <cfRule type="duplicateValues" dxfId="318" priority="310" stopIfTrue="1"/>
    <cfRule type="duplicateValues" dxfId="317" priority="311" stopIfTrue="1"/>
    <cfRule type="duplicateValues" dxfId="316" priority="312" stopIfTrue="1"/>
    <cfRule type="duplicateValues" dxfId="315" priority="313" stopIfTrue="1"/>
    <cfRule type="duplicateValues" dxfId="314" priority="314" stopIfTrue="1"/>
    <cfRule type="duplicateValues" dxfId="313" priority="315" stopIfTrue="1"/>
    <cfRule type="duplicateValues" dxfId="312" priority="316" stopIfTrue="1"/>
  </conditionalFormatting>
  <conditionalFormatting sqref="B282">
    <cfRule type="duplicateValues" dxfId="311" priority="263" stopIfTrue="1"/>
    <cfRule type="duplicateValues" dxfId="310" priority="264" stopIfTrue="1"/>
    <cfRule type="duplicateValues" dxfId="309" priority="265" stopIfTrue="1"/>
    <cfRule type="duplicateValues" dxfId="308" priority="266" stopIfTrue="1"/>
    <cfRule type="duplicateValues" dxfId="307" priority="267" stopIfTrue="1"/>
  </conditionalFormatting>
  <conditionalFormatting sqref="B282">
    <cfRule type="duplicateValues" dxfId="306" priority="268" stopIfTrue="1"/>
    <cfRule type="duplicateValues" dxfId="305" priority="269" stopIfTrue="1"/>
    <cfRule type="duplicateValues" dxfId="304" priority="270" stopIfTrue="1"/>
    <cfRule type="duplicateValues" dxfId="303" priority="271" stopIfTrue="1"/>
    <cfRule type="duplicateValues" dxfId="302" priority="272" stopIfTrue="1"/>
    <cfRule type="duplicateValues" dxfId="301" priority="273" stopIfTrue="1"/>
    <cfRule type="duplicateValues" dxfId="300" priority="274" stopIfTrue="1"/>
    <cfRule type="duplicateValues" dxfId="299" priority="275" stopIfTrue="1"/>
    <cfRule type="duplicateValues" dxfId="298" priority="276" stopIfTrue="1"/>
    <cfRule type="duplicateValues" dxfId="297" priority="277" stopIfTrue="1"/>
    <cfRule type="duplicateValues" dxfId="296" priority="278" stopIfTrue="1"/>
    <cfRule type="duplicateValues" dxfId="295" priority="279" stopIfTrue="1"/>
    <cfRule type="duplicateValues" dxfId="294" priority="280" stopIfTrue="1"/>
  </conditionalFormatting>
  <conditionalFormatting sqref="B423:B425">
    <cfRule type="duplicateValues" dxfId="293" priority="245" stopIfTrue="1"/>
    <cfRule type="duplicateValues" dxfId="292" priority="246" stopIfTrue="1"/>
    <cfRule type="duplicateValues" dxfId="291" priority="247" stopIfTrue="1"/>
    <cfRule type="duplicateValues" dxfId="290" priority="248" stopIfTrue="1"/>
    <cfRule type="duplicateValues" dxfId="289" priority="249" stopIfTrue="1"/>
  </conditionalFormatting>
  <conditionalFormatting sqref="B423:B425">
    <cfRule type="duplicateValues" dxfId="288" priority="250" stopIfTrue="1"/>
    <cfRule type="duplicateValues" dxfId="287" priority="251" stopIfTrue="1"/>
    <cfRule type="duplicateValues" dxfId="286" priority="252" stopIfTrue="1"/>
    <cfRule type="duplicateValues" dxfId="285" priority="253" stopIfTrue="1"/>
    <cfRule type="duplicateValues" dxfId="284" priority="254" stopIfTrue="1"/>
    <cfRule type="duplicateValues" dxfId="283" priority="255" stopIfTrue="1"/>
    <cfRule type="duplicateValues" dxfId="282" priority="256" stopIfTrue="1"/>
    <cfRule type="duplicateValues" dxfId="281" priority="257" stopIfTrue="1"/>
    <cfRule type="duplicateValues" dxfId="280" priority="258" stopIfTrue="1"/>
    <cfRule type="duplicateValues" dxfId="279" priority="259" stopIfTrue="1"/>
    <cfRule type="duplicateValues" dxfId="278" priority="260" stopIfTrue="1"/>
    <cfRule type="duplicateValues" dxfId="277" priority="261" stopIfTrue="1"/>
    <cfRule type="duplicateValues" dxfId="276" priority="262" stopIfTrue="1"/>
  </conditionalFormatting>
  <conditionalFormatting sqref="B346:B349">
    <cfRule type="duplicateValues" dxfId="275" priority="227" stopIfTrue="1"/>
    <cfRule type="duplicateValues" dxfId="274" priority="228" stopIfTrue="1"/>
    <cfRule type="duplicateValues" dxfId="273" priority="229" stopIfTrue="1"/>
    <cfRule type="duplicateValues" dxfId="272" priority="230" stopIfTrue="1"/>
    <cfRule type="duplicateValues" dxfId="271" priority="231" stopIfTrue="1"/>
  </conditionalFormatting>
  <conditionalFormatting sqref="B346:B349">
    <cfRule type="duplicateValues" dxfId="270" priority="232" stopIfTrue="1"/>
    <cfRule type="duplicateValues" dxfId="269" priority="233" stopIfTrue="1"/>
    <cfRule type="duplicateValues" dxfId="268" priority="234" stopIfTrue="1"/>
    <cfRule type="duplicateValues" dxfId="267" priority="235" stopIfTrue="1"/>
    <cfRule type="duplicateValues" dxfId="266" priority="236" stopIfTrue="1"/>
    <cfRule type="duplicateValues" dxfId="265" priority="237" stopIfTrue="1"/>
    <cfRule type="duplicateValues" dxfId="264" priority="238" stopIfTrue="1"/>
    <cfRule type="duplicateValues" dxfId="263" priority="239" stopIfTrue="1"/>
    <cfRule type="duplicateValues" dxfId="262" priority="240" stopIfTrue="1"/>
    <cfRule type="duplicateValues" dxfId="261" priority="241" stopIfTrue="1"/>
    <cfRule type="duplicateValues" dxfId="260" priority="242" stopIfTrue="1"/>
    <cfRule type="duplicateValues" dxfId="259" priority="243" stopIfTrue="1"/>
    <cfRule type="duplicateValues" dxfId="258" priority="244" stopIfTrue="1"/>
  </conditionalFormatting>
  <conditionalFormatting sqref="B303">
    <cfRule type="duplicateValues" dxfId="257" priority="209" stopIfTrue="1"/>
    <cfRule type="duplicateValues" dxfId="256" priority="210" stopIfTrue="1"/>
    <cfRule type="duplicateValues" dxfId="255" priority="211" stopIfTrue="1"/>
    <cfRule type="duplicateValues" dxfId="254" priority="212" stopIfTrue="1"/>
    <cfRule type="duplicateValues" dxfId="253" priority="213" stopIfTrue="1"/>
  </conditionalFormatting>
  <conditionalFormatting sqref="B303">
    <cfRule type="duplicateValues" dxfId="252" priority="214" stopIfTrue="1"/>
    <cfRule type="duplicateValues" dxfId="251" priority="215" stopIfTrue="1"/>
    <cfRule type="duplicateValues" dxfId="250" priority="216" stopIfTrue="1"/>
    <cfRule type="duplicateValues" dxfId="249" priority="217" stopIfTrue="1"/>
    <cfRule type="duplicateValues" dxfId="248" priority="218" stopIfTrue="1"/>
    <cfRule type="duplicateValues" dxfId="247" priority="219" stopIfTrue="1"/>
    <cfRule type="duplicateValues" dxfId="246" priority="220" stopIfTrue="1"/>
    <cfRule type="duplicateValues" dxfId="245" priority="221" stopIfTrue="1"/>
    <cfRule type="duplicateValues" dxfId="244" priority="222" stopIfTrue="1"/>
    <cfRule type="duplicateValues" dxfId="243" priority="223" stopIfTrue="1"/>
    <cfRule type="duplicateValues" dxfId="242" priority="224" stopIfTrue="1"/>
    <cfRule type="duplicateValues" dxfId="241" priority="225" stopIfTrue="1"/>
    <cfRule type="duplicateValues" dxfId="240" priority="226" stopIfTrue="1"/>
  </conditionalFormatting>
  <conditionalFormatting sqref="B375">
    <cfRule type="duplicateValues" dxfId="239" priority="191" stopIfTrue="1"/>
    <cfRule type="duplicateValues" dxfId="238" priority="192" stopIfTrue="1"/>
    <cfRule type="duplicateValues" dxfId="237" priority="193" stopIfTrue="1"/>
    <cfRule type="duplicateValues" dxfId="236" priority="194" stopIfTrue="1"/>
    <cfRule type="duplicateValues" dxfId="235" priority="195" stopIfTrue="1"/>
  </conditionalFormatting>
  <conditionalFormatting sqref="B375">
    <cfRule type="duplicateValues" dxfId="234" priority="196" stopIfTrue="1"/>
    <cfRule type="duplicateValues" dxfId="233" priority="197" stopIfTrue="1"/>
    <cfRule type="duplicateValues" dxfId="232" priority="198" stopIfTrue="1"/>
    <cfRule type="duplicateValues" dxfId="231" priority="199" stopIfTrue="1"/>
    <cfRule type="duplicateValues" dxfId="230" priority="200" stopIfTrue="1"/>
    <cfRule type="duplicateValues" dxfId="229" priority="201" stopIfTrue="1"/>
    <cfRule type="duplicateValues" dxfId="228" priority="202" stopIfTrue="1"/>
    <cfRule type="duplicateValues" dxfId="227" priority="203" stopIfTrue="1"/>
    <cfRule type="duplicateValues" dxfId="226" priority="204" stopIfTrue="1"/>
    <cfRule type="duplicateValues" dxfId="225" priority="205" stopIfTrue="1"/>
    <cfRule type="duplicateValues" dxfId="224" priority="206" stopIfTrue="1"/>
    <cfRule type="duplicateValues" dxfId="223" priority="207" stopIfTrue="1"/>
    <cfRule type="duplicateValues" dxfId="222" priority="208" stopIfTrue="1"/>
  </conditionalFormatting>
  <conditionalFormatting sqref="B454">
    <cfRule type="duplicateValues" dxfId="221" priority="173" stopIfTrue="1"/>
    <cfRule type="duplicateValues" dxfId="220" priority="174" stopIfTrue="1"/>
    <cfRule type="duplicateValues" dxfId="219" priority="175" stopIfTrue="1"/>
    <cfRule type="duplicateValues" dxfId="218" priority="176" stopIfTrue="1"/>
    <cfRule type="duplicateValues" dxfId="217" priority="177" stopIfTrue="1"/>
  </conditionalFormatting>
  <conditionalFormatting sqref="B454">
    <cfRule type="duplicateValues" dxfId="216" priority="178" stopIfTrue="1"/>
    <cfRule type="duplicateValues" dxfId="215" priority="179" stopIfTrue="1"/>
    <cfRule type="duplicateValues" dxfId="214" priority="180" stopIfTrue="1"/>
    <cfRule type="duplicateValues" dxfId="213" priority="181" stopIfTrue="1"/>
    <cfRule type="duplicateValues" dxfId="212" priority="182" stopIfTrue="1"/>
    <cfRule type="duplicateValues" dxfId="211" priority="183" stopIfTrue="1"/>
    <cfRule type="duplicateValues" dxfId="210" priority="184" stopIfTrue="1"/>
    <cfRule type="duplicateValues" dxfId="209" priority="185" stopIfTrue="1"/>
    <cfRule type="duplicateValues" dxfId="208" priority="186" stopIfTrue="1"/>
    <cfRule type="duplicateValues" dxfId="207" priority="187" stopIfTrue="1"/>
    <cfRule type="duplicateValues" dxfId="206" priority="188" stopIfTrue="1"/>
    <cfRule type="duplicateValues" dxfId="205" priority="189" stopIfTrue="1"/>
    <cfRule type="duplicateValues" dxfId="204" priority="190" stopIfTrue="1"/>
  </conditionalFormatting>
  <conditionalFormatting sqref="B476">
    <cfRule type="duplicateValues" dxfId="203" priority="155" stopIfTrue="1"/>
    <cfRule type="duplicateValues" dxfId="202" priority="156" stopIfTrue="1"/>
    <cfRule type="duplicateValues" dxfId="201" priority="157" stopIfTrue="1"/>
    <cfRule type="duplicateValues" dxfId="200" priority="158" stopIfTrue="1"/>
    <cfRule type="duplicateValues" dxfId="199" priority="159" stopIfTrue="1"/>
  </conditionalFormatting>
  <conditionalFormatting sqref="B476">
    <cfRule type="duplicateValues" dxfId="198" priority="160" stopIfTrue="1"/>
    <cfRule type="duplicateValues" dxfId="197" priority="161" stopIfTrue="1"/>
    <cfRule type="duplicateValues" dxfId="196" priority="162" stopIfTrue="1"/>
    <cfRule type="duplicateValues" dxfId="195" priority="163" stopIfTrue="1"/>
    <cfRule type="duplicateValues" dxfId="194" priority="164" stopIfTrue="1"/>
    <cfRule type="duplicateValues" dxfId="193" priority="165" stopIfTrue="1"/>
    <cfRule type="duplicateValues" dxfId="192" priority="166" stopIfTrue="1"/>
    <cfRule type="duplicateValues" dxfId="191" priority="167" stopIfTrue="1"/>
    <cfRule type="duplicateValues" dxfId="190" priority="168" stopIfTrue="1"/>
    <cfRule type="duplicateValues" dxfId="189" priority="169" stopIfTrue="1"/>
    <cfRule type="duplicateValues" dxfId="188" priority="170" stopIfTrue="1"/>
    <cfRule type="duplicateValues" dxfId="187" priority="171" stopIfTrue="1"/>
    <cfRule type="duplicateValues" dxfId="186" priority="172" stopIfTrue="1"/>
  </conditionalFormatting>
  <conditionalFormatting sqref="B169:B176">
    <cfRule type="duplicateValues" dxfId="185" priority="137" stopIfTrue="1"/>
    <cfRule type="duplicateValues" dxfId="184" priority="138" stopIfTrue="1"/>
    <cfRule type="duplicateValues" dxfId="183" priority="139" stopIfTrue="1"/>
    <cfRule type="duplicateValues" dxfId="182" priority="140" stopIfTrue="1"/>
    <cfRule type="duplicateValues" dxfId="181" priority="141" stopIfTrue="1"/>
  </conditionalFormatting>
  <conditionalFormatting sqref="B169:B176">
    <cfRule type="duplicateValues" dxfId="180" priority="142" stopIfTrue="1"/>
    <cfRule type="duplicateValues" dxfId="179" priority="143" stopIfTrue="1"/>
    <cfRule type="duplicateValues" dxfId="178" priority="144" stopIfTrue="1"/>
    <cfRule type="duplicateValues" dxfId="177" priority="145" stopIfTrue="1"/>
    <cfRule type="duplicateValues" dxfId="176" priority="146" stopIfTrue="1"/>
    <cfRule type="duplicateValues" dxfId="175" priority="147" stopIfTrue="1"/>
    <cfRule type="duplicateValues" dxfId="174" priority="148" stopIfTrue="1"/>
    <cfRule type="duplicateValues" dxfId="173" priority="149" stopIfTrue="1"/>
    <cfRule type="duplicateValues" dxfId="172" priority="150" stopIfTrue="1"/>
    <cfRule type="duplicateValues" dxfId="171" priority="151" stopIfTrue="1"/>
    <cfRule type="duplicateValues" dxfId="170" priority="152" stopIfTrue="1"/>
    <cfRule type="duplicateValues" dxfId="169" priority="153" stopIfTrue="1"/>
    <cfRule type="duplicateValues" dxfId="168" priority="154" stopIfTrue="1"/>
  </conditionalFormatting>
  <conditionalFormatting sqref="B469:B473">
    <cfRule type="duplicateValues" dxfId="167" priority="10750"/>
  </conditionalFormatting>
  <conditionalFormatting sqref="B469:B473">
    <cfRule type="duplicateValues" dxfId="166" priority="10752"/>
  </conditionalFormatting>
  <conditionalFormatting sqref="B395">
    <cfRule type="duplicateValues" dxfId="165" priority="135"/>
  </conditionalFormatting>
  <conditionalFormatting sqref="B550">
    <cfRule type="duplicateValues" dxfId="164" priority="117" stopIfTrue="1"/>
    <cfRule type="duplicateValues" dxfId="163" priority="118" stopIfTrue="1"/>
    <cfRule type="duplicateValues" dxfId="162" priority="119" stopIfTrue="1"/>
    <cfRule type="duplicateValues" dxfId="161" priority="120" stopIfTrue="1"/>
    <cfRule type="duplicateValues" dxfId="160" priority="121" stopIfTrue="1"/>
  </conditionalFormatting>
  <conditionalFormatting sqref="B550">
    <cfRule type="duplicateValues" dxfId="159" priority="122" stopIfTrue="1"/>
    <cfRule type="duplicateValues" dxfId="158" priority="123" stopIfTrue="1"/>
    <cfRule type="duplicateValues" dxfId="157" priority="124" stopIfTrue="1"/>
    <cfRule type="duplicateValues" dxfId="156" priority="125" stopIfTrue="1"/>
    <cfRule type="duplicateValues" dxfId="155" priority="126" stopIfTrue="1"/>
    <cfRule type="duplicateValues" dxfId="154" priority="127" stopIfTrue="1"/>
    <cfRule type="duplicateValues" dxfId="153" priority="128" stopIfTrue="1"/>
    <cfRule type="duplicateValues" dxfId="152" priority="129" stopIfTrue="1"/>
    <cfRule type="duplicateValues" dxfId="151" priority="130" stopIfTrue="1"/>
    <cfRule type="duplicateValues" dxfId="150" priority="131" stopIfTrue="1"/>
    <cfRule type="duplicateValues" dxfId="149" priority="132" stopIfTrue="1"/>
    <cfRule type="duplicateValues" dxfId="148" priority="133" stopIfTrue="1"/>
    <cfRule type="duplicateValues" dxfId="147" priority="134" stopIfTrue="1"/>
  </conditionalFormatting>
  <conditionalFormatting sqref="B105">
    <cfRule type="duplicateValues" dxfId="146" priority="11875"/>
    <cfRule type="duplicateValues" dxfId="145" priority="11876"/>
  </conditionalFormatting>
  <conditionalFormatting sqref="B397">
    <cfRule type="duplicateValues" dxfId="144" priority="116"/>
  </conditionalFormatting>
  <conditionalFormatting sqref="B435:B436">
    <cfRule type="duplicateValues" dxfId="143" priority="115"/>
  </conditionalFormatting>
  <conditionalFormatting sqref="B467">
    <cfRule type="duplicateValues" dxfId="142" priority="114"/>
  </conditionalFormatting>
  <conditionalFormatting sqref="B468">
    <cfRule type="duplicateValues" dxfId="141" priority="113"/>
  </conditionalFormatting>
  <conditionalFormatting sqref="B378">
    <cfRule type="duplicateValues" dxfId="140" priority="112"/>
  </conditionalFormatting>
  <conditionalFormatting sqref="B398">
    <cfRule type="duplicateValues" dxfId="139" priority="111"/>
  </conditionalFormatting>
  <conditionalFormatting sqref="B437">
    <cfRule type="duplicateValues" dxfId="138" priority="110"/>
  </conditionalFormatting>
  <conditionalFormatting sqref="B122">
    <cfRule type="duplicateValues" dxfId="137" priority="109"/>
  </conditionalFormatting>
  <conditionalFormatting sqref="B123">
    <cfRule type="duplicateValues" dxfId="136" priority="108"/>
  </conditionalFormatting>
  <conditionalFormatting sqref="B438">
    <cfRule type="duplicateValues" dxfId="135" priority="107"/>
  </conditionalFormatting>
  <conditionalFormatting sqref="B479">
    <cfRule type="duplicateValues" dxfId="134" priority="106"/>
  </conditionalFormatting>
  <conditionalFormatting sqref="B341">
    <cfRule type="duplicateValues" dxfId="133" priority="88" stopIfTrue="1"/>
    <cfRule type="duplicateValues" dxfId="132" priority="89" stopIfTrue="1"/>
    <cfRule type="duplicateValues" dxfId="131" priority="90" stopIfTrue="1"/>
    <cfRule type="duplicateValues" dxfId="130" priority="91" stopIfTrue="1"/>
    <cfRule type="duplicateValues" dxfId="129" priority="92" stopIfTrue="1"/>
  </conditionalFormatting>
  <conditionalFormatting sqref="B341">
    <cfRule type="duplicateValues" dxfId="128" priority="93" stopIfTrue="1"/>
    <cfRule type="duplicateValues" dxfId="127" priority="94" stopIfTrue="1"/>
    <cfRule type="duplicateValues" dxfId="126" priority="95" stopIfTrue="1"/>
    <cfRule type="duplicateValues" dxfId="125" priority="96" stopIfTrue="1"/>
    <cfRule type="duplicateValues" dxfId="124" priority="97" stopIfTrue="1"/>
    <cfRule type="duplicateValues" dxfId="123" priority="98" stopIfTrue="1"/>
    <cfRule type="duplicateValues" dxfId="122" priority="99" stopIfTrue="1"/>
    <cfRule type="duplicateValues" dxfId="121" priority="100" stopIfTrue="1"/>
    <cfRule type="duplicateValues" dxfId="120" priority="101" stopIfTrue="1"/>
    <cfRule type="duplicateValues" dxfId="119" priority="102" stopIfTrue="1"/>
    <cfRule type="duplicateValues" dxfId="118" priority="103" stopIfTrue="1"/>
    <cfRule type="duplicateValues" dxfId="117" priority="104" stopIfTrue="1"/>
    <cfRule type="duplicateValues" dxfId="116" priority="105" stopIfTrue="1"/>
  </conditionalFormatting>
  <conditionalFormatting sqref="B500">
    <cfRule type="duplicateValues" dxfId="115" priority="84"/>
  </conditionalFormatting>
  <conditionalFormatting sqref="B500">
    <cfRule type="duplicateValues" dxfId="114" priority="82"/>
    <cfRule type="duplicateValues" dxfId="113" priority="83"/>
  </conditionalFormatting>
  <conditionalFormatting sqref="B501">
    <cfRule type="duplicateValues" dxfId="112" priority="81"/>
  </conditionalFormatting>
  <conditionalFormatting sqref="B501">
    <cfRule type="duplicateValues" dxfId="111" priority="79"/>
    <cfRule type="duplicateValues" dxfId="110" priority="80"/>
  </conditionalFormatting>
  <conditionalFormatting sqref="B502">
    <cfRule type="duplicateValues" dxfId="109" priority="78"/>
  </conditionalFormatting>
  <conditionalFormatting sqref="B502">
    <cfRule type="duplicateValues" dxfId="108" priority="76"/>
    <cfRule type="duplicateValues" dxfId="107" priority="77"/>
  </conditionalFormatting>
  <conditionalFormatting sqref="B500:B502">
    <cfRule type="duplicateValues" dxfId="106" priority="85"/>
  </conditionalFormatting>
  <conditionalFormatting sqref="B500:B502">
    <cfRule type="duplicateValues" dxfId="105" priority="86"/>
  </conditionalFormatting>
  <conditionalFormatting sqref="B500:B502">
    <cfRule type="duplicateValues" dxfId="104" priority="87"/>
  </conditionalFormatting>
  <conditionalFormatting sqref="B500:B502">
    <cfRule type="duplicateValues" dxfId="103" priority="75"/>
  </conditionalFormatting>
  <conditionalFormatting sqref="B411">
    <cfRule type="duplicateValues" dxfId="102" priority="69"/>
  </conditionalFormatting>
  <conditionalFormatting sqref="B411">
    <cfRule type="duplicateValues" dxfId="101" priority="70"/>
    <cfRule type="duplicateValues" dxfId="100" priority="71"/>
  </conditionalFormatting>
  <conditionalFormatting sqref="B411">
    <cfRule type="duplicateValues" dxfId="99" priority="72"/>
  </conditionalFormatting>
  <conditionalFormatting sqref="B411">
    <cfRule type="duplicateValues" dxfId="98" priority="73"/>
  </conditionalFormatting>
  <conditionalFormatting sqref="B411">
    <cfRule type="duplicateValues" dxfId="97" priority="74"/>
  </conditionalFormatting>
  <conditionalFormatting sqref="B411">
    <cfRule type="duplicateValues" dxfId="96" priority="68"/>
  </conditionalFormatting>
  <conditionalFormatting sqref="B400 B342:B343 B303:B340 B110:B111">
    <cfRule type="duplicateValues" dxfId="95" priority="12192"/>
  </conditionalFormatting>
  <conditionalFormatting sqref="B490">
    <cfRule type="duplicateValues" dxfId="94" priority="64"/>
  </conditionalFormatting>
  <conditionalFormatting sqref="B490">
    <cfRule type="duplicateValues" dxfId="93" priority="62"/>
    <cfRule type="duplicateValues" dxfId="92" priority="63"/>
  </conditionalFormatting>
  <conditionalFormatting sqref="B490">
    <cfRule type="duplicateValues" dxfId="91" priority="65"/>
  </conditionalFormatting>
  <conditionalFormatting sqref="B490">
    <cfRule type="duplicateValues" dxfId="90" priority="66"/>
  </conditionalFormatting>
  <conditionalFormatting sqref="B490">
    <cfRule type="duplicateValues" dxfId="89" priority="67"/>
  </conditionalFormatting>
  <conditionalFormatting sqref="B490">
    <cfRule type="duplicateValues" dxfId="88" priority="61"/>
  </conditionalFormatting>
  <conditionalFormatting sqref="B7:B24">
    <cfRule type="duplicateValues" dxfId="87" priority="12524"/>
  </conditionalFormatting>
  <conditionalFormatting sqref="B555">
    <cfRule type="duplicateValues" dxfId="86" priority="57"/>
  </conditionalFormatting>
  <conditionalFormatting sqref="B555">
    <cfRule type="duplicateValues" dxfId="85" priority="58"/>
  </conditionalFormatting>
  <conditionalFormatting sqref="B555">
    <cfRule type="duplicateValues" dxfId="84" priority="56"/>
  </conditionalFormatting>
  <conditionalFormatting sqref="B555">
    <cfRule type="duplicateValues" dxfId="83" priority="53"/>
    <cfRule type="duplicateValues" dxfId="82" priority="54"/>
    <cfRule type="duplicateValues" dxfId="81" priority="55"/>
  </conditionalFormatting>
  <conditionalFormatting sqref="B555">
    <cfRule type="duplicateValues" dxfId="80" priority="52"/>
  </conditionalFormatting>
  <conditionalFormatting sqref="B555">
    <cfRule type="duplicateValues" dxfId="79" priority="59"/>
  </conditionalFormatting>
  <conditionalFormatting sqref="B555">
    <cfRule type="duplicateValues" dxfId="78" priority="60"/>
  </conditionalFormatting>
  <conditionalFormatting sqref="B555">
    <cfRule type="duplicateValues" dxfId="77" priority="51"/>
  </conditionalFormatting>
  <conditionalFormatting sqref="B556">
    <cfRule type="duplicateValues" dxfId="76" priority="47"/>
  </conditionalFormatting>
  <conditionalFormatting sqref="B556">
    <cfRule type="duplicateValues" dxfId="75" priority="48"/>
  </conditionalFormatting>
  <conditionalFormatting sqref="B556">
    <cfRule type="duplicateValues" dxfId="74" priority="46"/>
  </conditionalFormatting>
  <conditionalFormatting sqref="B556">
    <cfRule type="duplicateValues" dxfId="73" priority="43"/>
    <cfRule type="duplicateValues" dxfId="72" priority="44"/>
    <cfRule type="duplicateValues" dxfId="71" priority="45"/>
  </conditionalFormatting>
  <conditionalFormatting sqref="B556">
    <cfRule type="duplicateValues" dxfId="70" priority="42"/>
  </conditionalFormatting>
  <conditionalFormatting sqref="B556">
    <cfRule type="duplicateValues" dxfId="69" priority="49"/>
  </conditionalFormatting>
  <conditionalFormatting sqref="B556">
    <cfRule type="duplicateValues" dxfId="68" priority="50"/>
  </conditionalFormatting>
  <conditionalFormatting sqref="B556">
    <cfRule type="duplicateValues" dxfId="67" priority="41"/>
  </conditionalFormatting>
  <conditionalFormatting sqref="B215">
    <cfRule type="duplicateValues" dxfId="66" priority="38" stopIfTrue="1"/>
  </conditionalFormatting>
  <conditionalFormatting sqref="B215">
    <cfRule type="duplicateValues" dxfId="65" priority="39" stopIfTrue="1"/>
    <cfRule type="duplicateValues" dxfId="64" priority="40" stopIfTrue="1"/>
  </conditionalFormatting>
  <conditionalFormatting sqref="B216">
    <cfRule type="duplicateValues" dxfId="63" priority="33" stopIfTrue="1"/>
  </conditionalFormatting>
  <conditionalFormatting sqref="B216">
    <cfRule type="duplicateValues" dxfId="62" priority="34" stopIfTrue="1"/>
    <cfRule type="duplicateValues" dxfId="61" priority="35" stopIfTrue="1"/>
  </conditionalFormatting>
  <conditionalFormatting sqref="B216">
    <cfRule type="duplicateValues" dxfId="60" priority="36" stopIfTrue="1"/>
  </conditionalFormatting>
  <conditionalFormatting sqref="B216">
    <cfRule type="duplicateValues" dxfId="59" priority="37" stopIfTrue="1"/>
  </conditionalFormatting>
  <conditionalFormatting sqref="B217">
    <cfRule type="duplicateValues" dxfId="58" priority="28" stopIfTrue="1"/>
  </conditionalFormatting>
  <conditionalFormatting sqref="B217">
    <cfRule type="duplicateValues" dxfId="57" priority="29" stopIfTrue="1"/>
    <cfRule type="duplicateValues" dxfId="56" priority="30" stopIfTrue="1"/>
  </conditionalFormatting>
  <conditionalFormatting sqref="B217">
    <cfRule type="duplicateValues" dxfId="55" priority="31" stopIfTrue="1"/>
  </conditionalFormatting>
  <conditionalFormatting sqref="B217">
    <cfRule type="duplicateValues" dxfId="54" priority="32" stopIfTrue="1"/>
  </conditionalFormatting>
  <conditionalFormatting sqref="B218">
    <cfRule type="duplicateValues" dxfId="53" priority="25" stopIfTrue="1"/>
  </conditionalFormatting>
  <conditionalFormatting sqref="B218">
    <cfRule type="duplicateValues" dxfId="52" priority="26" stopIfTrue="1"/>
    <cfRule type="duplicateValues" dxfId="51" priority="27" stopIfTrue="1"/>
  </conditionalFormatting>
  <conditionalFormatting sqref="B219">
    <cfRule type="duplicateValues" dxfId="50" priority="20" stopIfTrue="1"/>
  </conditionalFormatting>
  <conditionalFormatting sqref="B219">
    <cfRule type="duplicateValues" dxfId="49" priority="21" stopIfTrue="1"/>
  </conditionalFormatting>
  <conditionalFormatting sqref="B219">
    <cfRule type="duplicateValues" dxfId="48" priority="22" stopIfTrue="1"/>
    <cfRule type="duplicateValues" dxfId="47" priority="23" stopIfTrue="1"/>
  </conditionalFormatting>
  <conditionalFormatting sqref="B219">
    <cfRule type="duplicateValues" dxfId="46" priority="24" stopIfTrue="1"/>
  </conditionalFormatting>
  <conditionalFormatting sqref="B220">
    <cfRule type="duplicateValues" dxfId="45" priority="17" stopIfTrue="1"/>
  </conditionalFormatting>
  <conditionalFormatting sqref="B220">
    <cfRule type="duplicateValues" dxfId="44" priority="18" stopIfTrue="1"/>
  </conditionalFormatting>
  <conditionalFormatting sqref="B220">
    <cfRule type="duplicateValues" dxfId="43" priority="19" stopIfTrue="1"/>
  </conditionalFormatting>
  <conditionalFormatting sqref="B221">
    <cfRule type="duplicateValues" dxfId="42" priority="13" stopIfTrue="1"/>
  </conditionalFormatting>
  <conditionalFormatting sqref="B221">
    <cfRule type="duplicateValues" dxfId="41" priority="14" stopIfTrue="1"/>
    <cfRule type="duplicateValues" dxfId="40" priority="15" stopIfTrue="1"/>
  </conditionalFormatting>
  <conditionalFormatting sqref="B221">
    <cfRule type="duplicateValues" dxfId="39" priority="16" stopIfTrue="1"/>
  </conditionalFormatting>
  <conditionalFormatting sqref="B557">
    <cfRule type="duplicateValues" dxfId="38" priority="9"/>
  </conditionalFormatting>
  <conditionalFormatting sqref="B557">
    <cfRule type="duplicateValues" dxfId="37" priority="7"/>
    <cfRule type="duplicateValues" dxfId="36" priority="8"/>
  </conditionalFormatting>
  <conditionalFormatting sqref="B557">
    <cfRule type="duplicateValues" dxfId="35" priority="10"/>
  </conditionalFormatting>
  <conditionalFormatting sqref="B557">
    <cfRule type="duplicateValues" dxfId="34" priority="11"/>
  </conditionalFormatting>
  <conditionalFormatting sqref="B557">
    <cfRule type="duplicateValues" dxfId="33" priority="12"/>
  </conditionalFormatting>
  <conditionalFormatting sqref="B557">
    <cfRule type="duplicateValues" dxfId="32" priority="6"/>
  </conditionalFormatting>
  <conditionalFormatting sqref="B439:B441">
    <cfRule type="duplicateValues" dxfId="31" priority="12689"/>
  </conditionalFormatting>
  <conditionalFormatting sqref="B439:B441">
    <cfRule type="duplicateValues" dxfId="30" priority="12691"/>
    <cfRule type="duplicateValues" dxfId="29" priority="12692"/>
  </conditionalFormatting>
  <conditionalFormatting sqref="B439:B449">
    <cfRule type="duplicateValues" dxfId="28" priority="12701"/>
  </conditionalFormatting>
  <conditionalFormatting sqref="B1:B123 B126:B1048576">
    <cfRule type="duplicateValues" dxfId="27" priority="3"/>
    <cfRule type="duplicateValues" dxfId="26" priority="4"/>
    <cfRule type="duplicateValues" dxfId="25" priority="5"/>
  </conditionalFormatting>
  <conditionalFormatting sqref="B124">
    <cfRule type="duplicateValues" dxfId="24" priority="2"/>
  </conditionalFormatting>
  <conditionalFormatting sqref="B125">
    <cfRule type="duplicateValues" dxfId="23" priority="1"/>
  </conditionalFormatting>
  <conditionalFormatting sqref="B177:B209">
    <cfRule type="duplicateValues" dxfId="22" priority="12880"/>
  </conditionalFormatting>
  <conditionalFormatting sqref="B272:B273">
    <cfRule type="duplicateValues" dxfId="21" priority="13209" stopIfTrue="1"/>
    <cfRule type="duplicateValues" dxfId="20" priority="13210" stopIfTrue="1"/>
    <cfRule type="duplicateValues" dxfId="19" priority="13211" stopIfTrue="1"/>
    <cfRule type="duplicateValues" dxfId="18" priority="13212" stopIfTrue="1"/>
    <cfRule type="duplicateValues" dxfId="17" priority="13213" stopIfTrue="1"/>
  </conditionalFormatting>
  <conditionalFormatting sqref="B272:B273">
    <cfRule type="duplicateValues" dxfId="16" priority="13214" stopIfTrue="1"/>
    <cfRule type="duplicateValues" dxfId="15" priority="13215" stopIfTrue="1"/>
    <cfRule type="duplicateValues" dxfId="14" priority="13216" stopIfTrue="1"/>
    <cfRule type="duplicateValues" dxfId="13" priority="13217" stopIfTrue="1"/>
    <cfRule type="duplicateValues" dxfId="12" priority="13218" stopIfTrue="1"/>
    <cfRule type="duplicateValues" dxfId="11" priority="13219" stopIfTrue="1"/>
    <cfRule type="duplicateValues" dxfId="10" priority="13220" stopIfTrue="1"/>
    <cfRule type="duplicateValues" dxfId="9" priority="13221" stopIfTrue="1"/>
    <cfRule type="duplicateValues" dxfId="8" priority="13222" stopIfTrue="1"/>
    <cfRule type="duplicateValues" dxfId="7" priority="13223" stopIfTrue="1"/>
    <cfRule type="duplicateValues" dxfId="6" priority="13224" stopIfTrue="1"/>
    <cfRule type="duplicateValues" dxfId="5" priority="13225" stopIfTrue="1"/>
    <cfRule type="duplicateValues" dxfId="4" priority="13226" stopIfTrue="1"/>
  </conditionalFormatting>
  <conditionalFormatting sqref="B301">
    <cfRule type="duplicateValues" dxfId="3" priority="13551"/>
  </conditionalFormatting>
  <conditionalFormatting sqref="B301">
    <cfRule type="duplicateValues" dxfId="2" priority="13552"/>
    <cfRule type="duplicateValues" dxfId="1" priority="13553"/>
    <cfRule type="duplicateValues" dxfId="0" priority="13554"/>
  </conditionalFormatting>
  <hyperlinks>
    <hyperlink ref="B565" r:id="rId1"/>
    <hyperlink ref="B566" r:id="rId2"/>
    <hyperlink ref="G94" r:id="rId3"/>
    <hyperlink ref="G86" r:id="rId4"/>
    <hyperlink ref="G112" r:id="rId5"/>
    <hyperlink ref="G127" r:id="rId6" location="t=aboutBook"/>
    <hyperlink ref="G124" r:id="rId7"/>
    <hyperlink ref="G235" r:id="rId8" location="t=aboutBook"/>
    <hyperlink ref="G232" r:id="rId9"/>
    <hyperlink ref="G255" r:id="rId10"/>
    <hyperlink ref="G270" r:id="rId11"/>
    <hyperlink ref="G273" r:id="rId12"/>
    <hyperlink ref="G272" r:id="rId13"/>
    <hyperlink ref="G269" r:id="rId14"/>
    <hyperlink ref="G347" r:id="rId15"/>
    <hyperlink ref="G348" r:id="rId16"/>
    <hyperlink ref="G357" r:id="rId17"/>
    <hyperlink ref="G329" r:id="rId18"/>
    <hyperlink ref="G484" r:id="rId19"/>
    <hyperlink ref="G184" r:id="rId20"/>
    <hyperlink ref="G175" r:id="rId21"/>
    <hyperlink ref="G179" r:id="rId22"/>
    <hyperlink ref="G177" r:id="rId23"/>
    <hyperlink ref="G172" r:id="rId24" location="t=aboutBook"/>
    <hyperlink ref="G178" r:id="rId25"/>
    <hyperlink ref="B532" r:id="rId26" display="https://www.springer.com/gp/book/978-3-030-96135-0?utm_medium=catalog&amp;utm_source=sn-bks&amp;utm_campaign=search_tool&amp;utm_content=csv_title-list"/>
    <hyperlink ref="B543" r:id="rId27" display="https://www.springer.com/gp/book/978-3-030-82097-8?utm_medium=catalog&amp;utm_source=sn-bks&amp;utm_campaign=search_tool&amp;utm_content=csv_title-list"/>
    <hyperlink ref="B544" r:id="rId28" display="https://www.springer.com/gp/book/978-3-030-90031-1?utm_medium=catalog&amp;utm_source=sn-bks&amp;utm_campaign=search_tool&amp;utm_content=csv_title-list"/>
    <hyperlink ref="B540" r:id="rId29" display="https://www.springer.com/gp/book/978-3-030-87122-2?utm_medium=catalog&amp;utm_source=sn-bks&amp;utm_campaign=search_tool&amp;utm_content=csv_title-list"/>
    <hyperlink ref="B541" r:id="rId30" display="https://www.springer.com/gp/book/978-3-031-12443-3?utm_medium=catalog&amp;utm_source=sn-bks&amp;utm_campaign=search_tool&amp;utm_content=csv_title-list"/>
    <hyperlink ref="B545" r:id="rId31" display="https://www.springer.com/gp/book/978-3-030-94776-7?utm_medium=catalog&amp;utm_source=sn-bks&amp;utm_campaign=search_tool&amp;utm_content=csv_title-list"/>
    <hyperlink ref="B546" r:id="rId32" display="https://www.springer.com/gp/book/978-3-031-25862-6?utm_medium=catalog&amp;utm_source=sn-bks&amp;utm_campaign=search_tool&amp;utm_content=csv_title-list"/>
    <hyperlink ref="B547" r:id="rId33" display="https://www.springer.com/gp/book/978-3-030-98719-0?utm_medium=catalog&amp;utm_source=sn-bks&amp;utm_campaign=search_tool&amp;utm_content=csv_title-list"/>
    <hyperlink ref="B185" r:id="rId34" display="978-3-031-29572-0"/>
    <hyperlink ref="B186" r:id="rId35" display="978-981-19-8459-4"/>
    <hyperlink ref="B122" r:id="rId36" display="978-3-030-92951-0"/>
    <hyperlink ref="B111" r:id="rId37" display="978-981-16-2518-3"/>
    <hyperlink ref="B126" r:id="rId38" display="978-981-16-7154-8"/>
    <hyperlink ref="B317" r:id="rId39" display="978-3-030-89725-3"/>
    <hyperlink ref="B326" r:id="rId40" display="978-3-030-98552-3"/>
    <hyperlink ref="B332" r:id="rId41" display="978-981-16-9571-1"/>
    <hyperlink ref="B337" r:id="rId42" display="978-981-19-5161-9"/>
    <hyperlink ref="B313" r:id="rId43" display="978-981-19-5326-2"/>
    <hyperlink ref="B108" r:id="rId44" display="978-981-16-8901-7"/>
    <hyperlink ref="B105" r:id="rId45" display="978-981-19-6023-9"/>
    <hyperlink ref="B394" r:id="rId46" display="978-981-19-0914-6"/>
    <hyperlink ref="B457" r:id="rId47" display="978-981-19-5362-0"/>
    <hyperlink ref="B431" r:id="rId48" display="978-981-16-5103-8"/>
    <hyperlink ref="B138" r:id="rId49" display="978-981-16-8580-4"/>
    <hyperlink ref="B342" r:id="rId50" display="978-3-031-06615-3"/>
    <hyperlink ref="B461" r:id="rId51" display="978-3-031-18783-4"/>
    <hyperlink ref="B463" r:id="rId52" display="978-3-031-27940-9"/>
    <hyperlink ref="B459" r:id="rId53" display="978-981-19-8978-0"/>
    <hyperlink ref="B305" r:id="rId54" display="978-3-030-80361-2"/>
    <hyperlink ref="B320" r:id="rId55" display="978-3-031-15308-2"/>
    <hyperlink ref="B321" r:id="rId56" display="978-3-031-17466-7"/>
    <hyperlink ref="B308" r:id="rId57" display="978-3-031-22621-2"/>
    <hyperlink ref="B324" r:id="rId58" display="978-981-19-3918-1"/>
    <hyperlink ref="B307" r:id="rId59" display="978-981-19-4917-3"/>
    <hyperlink ref="B322" r:id="rId60" display="978-981-19-5820-5"/>
    <hyperlink ref="B309" r:id="rId61" display="978-981-19-7145-7"/>
    <hyperlink ref="B311" r:id="rId62" display="978-981-99-0014-5"/>
    <hyperlink ref="B158" r:id="rId63" display="978-981-19-7981-1"/>
    <hyperlink ref="B161" r:id="rId64" display="978-981-19-8089-3"/>
    <hyperlink ref="B327" r:id="rId65" display="978-3-658-39820-0"/>
    <hyperlink ref="B306" r:id="rId66" display="978-3-031-20265-0"/>
    <hyperlink ref="B83" r:id="rId67" display="978-3-030-86882-6"/>
    <hyperlink ref="B51" r:id="rId68" display="978-3-030-87577-0"/>
    <hyperlink ref="B66" r:id="rId69" display="978-3-031-07380-9"/>
    <hyperlink ref="B42" r:id="rId70" display="978-3-031-16351-7"/>
    <hyperlink ref="B35" r:id="rId71" display="978-981-99-0231-6"/>
    <hyperlink ref="B80" r:id="rId72" display="978-981-16-4398-9"/>
    <hyperlink ref="G164" r:id="rId73"/>
    <hyperlink ref="G236" r:id="rId74"/>
    <hyperlink ref="G151" r:id="rId75"/>
    <hyperlink ref="G144" r:id="rId76"/>
    <hyperlink ref="G157" r:id="rId77"/>
    <hyperlink ref="G230" r:id="rId78"/>
    <hyperlink ref="G231" r:id="rId79"/>
    <hyperlink ref="G128" r:id="rId80"/>
    <hyperlink ref="G168" r:id="rId81"/>
    <hyperlink ref="G551" r:id="rId82"/>
    <hyperlink ref="G118" r:id="rId83"/>
    <hyperlink ref="G559" r:id="rId84"/>
    <hyperlink ref="G199" r:id="rId85"/>
    <hyperlink ref="G550" r:id="rId86"/>
    <hyperlink ref="G355" r:id="rId87"/>
    <hyperlink ref="G202" r:id="rId88"/>
    <hyperlink ref="G197" r:id="rId89"/>
    <hyperlink ref="G190" r:id="rId90"/>
    <hyperlink ref="G193" r:id="rId91"/>
    <hyperlink ref="G368" r:id="rId92"/>
    <hyperlink ref="G196" r:id="rId93"/>
    <hyperlink ref="G277" r:id="rId94"/>
    <hyperlink ref="G242" r:id="rId95"/>
    <hyperlink ref="G248" r:id="rId96"/>
    <hyperlink ref="G243" r:id="rId97"/>
    <hyperlink ref="G271" r:id="rId98"/>
    <hyperlink ref="G285" r:id="rId99"/>
    <hyperlink ref="G418" r:id="rId100"/>
    <hyperlink ref="G385" r:id="rId101"/>
    <hyperlink ref="G238" r:id="rId102"/>
    <hyperlink ref="G533" r:id="rId103"/>
    <hyperlink ref="G314" r:id="rId104"/>
    <hyperlink ref="G423" r:id="rId105"/>
    <hyperlink ref="G427" r:id="rId106" location="t=aboutBook"/>
    <hyperlink ref="G436" r:id="rId107" location="t=aboutBook"/>
    <hyperlink ref="G438" r:id="rId108" location="t=aboutBook"/>
    <hyperlink ref="G439" r:id="rId109"/>
    <hyperlink ref="G256" r:id="rId110"/>
    <hyperlink ref="G403" r:id="rId111"/>
    <hyperlink ref="G401" r:id="rId112"/>
    <hyperlink ref="G404" r:id="rId113"/>
    <hyperlink ref="G156" r:id="rId114"/>
    <hyperlink ref="G409" r:id="rId115"/>
    <hyperlink ref="G441" r:id="rId116"/>
    <hyperlink ref="G447" r:id="rId117"/>
    <hyperlink ref="G432" r:id="rId118"/>
    <hyperlink ref="G7" r:id="rId119"/>
    <hyperlink ref="G8" r:id="rId120"/>
    <hyperlink ref="G9" r:id="rId121"/>
    <hyperlink ref="G10" r:id="rId122"/>
    <hyperlink ref="G11" r:id="rId123"/>
    <hyperlink ref="G12" r:id="rId124"/>
    <hyperlink ref="G13" r:id="rId125"/>
    <hyperlink ref="G14" r:id="rId126"/>
    <hyperlink ref="G15" r:id="rId127"/>
    <hyperlink ref="G16" r:id="rId128"/>
    <hyperlink ref="G17" r:id="rId129"/>
    <hyperlink ref="G18" r:id="rId130"/>
    <hyperlink ref="G19" r:id="rId131"/>
    <hyperlink ref="G20" r:id="rId132"/>
    <hyperlink ref="G21" r:id="rId133"/>
    <hyperlink ref="G22" r:id="rId134"/>
    <hyperlink ref="G23" r:id="rId135"/>
    <hyperlink ref="G24" r:id="rId136"/>
    <hyperlink ref="G102" r:id="rId137"/>
    <hyperlink ref="G103" r:id="rId138"/>
    <hyperlink ref="G134" r:id="rId139"/>
    <hyperlink ref="G139" r:id="rId140"/>
    <hyperlink ref="G375" r:id="rId141"/>
    <hyperlink ref="G532" r:id="rId142"/>
    <hyperlink ref="G535" r:id="rId143"/>
    <hyperlink ref="G537" r:id="rId144"/>
    <hyperlink ref="G538" r:id="rId145"/>
    <hyperlink ref="G29" r:id="rId146"/>
    <hyperlink ref="G31" r:id="rId147"/>
    <hyperlink ref="G33" r:id="rId148"/>
    <hyperlink ref="G62" r:id="rId149"/>
    <hyperlink ref="G59" r:id="rId150"/>
    <hyperlink ref="G81" r:id="rId151"/>
    <hyperlink ref="G82" r:id="rId152"/>
    <hyperlink ref="G87" r:id="rId153"/>
    <hyperlink ref="G92" r:id="rId154"/>
    <hyperlink ref="G97" r:id="rId155"/>
    <hyperlink ref="G54" r:id="rId156"/>
    <hyperlink ref="G55" r:id="rId157"/>
    <hyperlink ref="G56" r:id="rId158"/>
    <hyperlink ref="G57" r:id="rId159"/>
    <hyperlink ref="G58" r:id="rId160"/>
    <hyperlink ref="G63" r:id="rId161"/>
    <hyperlink ref="G65" r:id="rId162"/>
    <hyperlink ref="G68" r:id="rId163"/>
    <hyperlink ref="G69" r:id="rId164"/>
    <hyperlink ref="G71" r:id="rId165"/>
    <hyperlink ref="G72" r:id="rId166"/>
    <hyperlink ref="G73" r:id="rId167"/>
    <hyperlink ref="G75" r:id="rId168"/>
    <hyperlink ref="G76" r:id="rId169"/>
    <hyperlink ref="G77" r:id="rId170"/>
    <hyperlink ref="G79" r:id="rId171"/>
    <hyperlink ref="G37" r:id="rId172"/>
    <hyperlink ref="G38" r:id="rId173"/>
    <hyperlink ref="G39" r:id="rId174"/>
    <hyperlink ref="G40" r:id="rId175"/>
    <hyperlink ref="G48" r:id="rId176"/>
    <hyperlink ref="G43" r:id="rId177"/>
    <hyperlink ref="G46" r:id="rId178"/>
    <hyperlink ref="G45" r:id="rId179"/>
    <hyperlink ref="G264" r:id="rId180"/>
    <hyperlink ref="G225" r:id="rId181"/>
    <hyperlink ref="G263" r:id="rId182"/>
    <hyperlink ref="G224" r:id="rId183"/>
    <hyperlink ref="G213" r:id="rId184"/>
    <hyperlink ref="G289" r:id="rId185"/>
    <hyperlink ref="G300" r:id="rId186"/>
    <hyperlink ref="G295" r:id="rId187"/>
    <hyperlink ref="G298" r:id="rId188"/>
    <hyperlink ref="G499" r:id="rId189"/>
    <hyperlink ref="G503" r:id="rId190"/>
    <hyperlink ref="G501" r:id="rId191"/>
    <hyperlink ref="G526" r:id="rId192"/>
    <hyperlink ref="G527" r:id="rId193"/>
    <hyperlink ref="G524" r:id="rId194"/>
    <hyperlink ref="G510" r:id="rId195"/>
    <hyperlink ref="G517" r:id="rId196"/>
    <hyperlink ref="G512" r:id="rId197"/>
    <hyperlink ref="G520" r:id="rId198"/>
    <hyperlink ref="G514" r:id="rId199"/>
    <hyperlink ref="G516" r:id="rId200"/>
    <hyperlink ref="G518" r:id="rId201"/>
    <hyperlink ref="G331" r:id="rId202"/>
    <hyperlink ref="G333" r:id="rId203"/>
    <hyperlink ref="G399" r:id="rId204"/>
    <hyperlink ref="B442" r:id="rId205" display="978-3-030-52266-7"/>
    <hyperlink ref="G442" r:id="rId206"/>
    <hyperlink ref="G469" r:id="rId207"/>
    <hyperlink ref="G338" r:id="rId208"/>
    <hyperlink ref="G341" r:id="rId209"/>
    <hyperlink ref="B387" r:id="rId210" display="978-981-16-6232-4"/>
    <hyperlink ref="G387" r:id="rId211"/>
    <hyperlink ref="B376" r:id="rId212" display="978-981-16-8339-8"/>
    <hyperlink ref="G376" r:id="rId213"/>
    <hyperlink ref="G307" r:id="rId214"/>
    <hyperlink ref="B391" r:id="rId215" display="978-981-16-8393-0"/>
    <hyperlink ref="G308" r:id="rId216"/>
    <hyperlink ref="G309" r:id="rId217"/>
    <hyperlink ref="G311" r:id="rId218"/>
    <hyperlink ref="B426" r:id="rId219" display="978-3-031-06877-5"/>
    <hyperlink ref="G426" r:id="rId220"/>
    <hyperlink ref="B106" r:id="rId221" display="978-3-031-17268-7"/>
    <hyperlink ref="G106" r:id="rId222"/>
    <hyperlink ref="G107" r:id="rId223"/>
    <hyperlink ref="B429" r:id="rId224" display="978-981-19-5012-4"/>
    <hyperlink ref="G429" r:id="rId225"/>
    <hyperlink ref="G315" r:id="rId226"/>
    <hyperlink ref="G316" r:id="rId227"/>
    <hyperlink ref="G318" r:id="rId228" location="t=aboutBook"/>
    <hyperlink ref="G319" r:id="rId229"/>
    <hyperlink ref="G320" r:id="rId230"/>
    <hyperlink ref="B479" r:id="rId231" display="978-981-19-6397-1"/>
    <hyperlink ref="G479" r:id="rId232"/>
    <hyperlink ref="G321" r:id="rId233"/>
    <hyperlink ref="G310" r:id="rId234"/>
    <hyperlink ref="G322" r:id="rId235"/>
    <hyperlink ref="G324" r:id="rId236"/>
    <hyperlink ref="G109" r:id="rId237"/>
    <hyperlink ref="G125" r:id="rId238"/>
    <hyperlink ref="G116" r:id="rId239"/>
    <hyperlink ref="G123" r:id="rId240"/>
    <hyperlink ref="G130" r:id="rId241"/>
    <hyperlink ref="G137" r:id="rId242"/>
    <hyperlink ref="G110" r:id="rId243"/>
    <hyperlink ref="G131" r:id="rId244"/>
    <hyperlink ref="G120" r:id="rId245"/>
    <hyperlink ref="G117" r:id="rId246"/>
    <hyperlink ref="G101" r:id="rId247"/>
    <hyperlink ref="G140" r:id="rId248"/>
    <hyperlink ref="G147" r:id="rId249"/>
    <hyperlink ref="G159" r:id="rId250"/>
    <hyperlink ref="G162" r:id="rId251"/>
    <hyperlink ref="G165" r:id="rId252"/>
    <hyperlink ref="G433" r:id="rId253"/>
    <hyperlink ref="G146" r:id="rId254"/>
    <hyperlink ref="G187" r:id="rId255"/>
    <hyperlink ref="G183" r:id="rId256"/>
    <hyperlink ref="G154" r:id="rId257"/>
    <hyperlink ref="G160" r:id="rId258"/>
    <hyperlink ref="G163" r:id="rId259"/>
    <hyperlink ref="G149" r:id="rId260"/>
    <hyperlink ref="G148" r:id="rId261"/>
    <hyperlink ref="G497" r:id="rId262"/>
    <hyperlink ref="G169" r:id="rId263"/>
    <hyperlink ref="G153" r:id="rId264"/>
    <hyperlink ref="G150" r:id="rId265"/>
    <hyperlink ref="G64" r:id="rId266"/>
    <hyperlink ref="G44" r:id="rId267"/>
    <hyperlink ref="G91" r:id="rId268"/>
    <hyperlink ref="G60" r:id="rId269"/>
    <hyperlink ref="G36" r:id="rId270"/>
    <hyperlink ref="G523" r:id="rId271"/>
    <hyperlink ref="G275" r:id="rId272"/>
    <hyperlink ref="G89" r:id="rId273"/>
    <hyperlink ref="G41" r:id="rId274"/>
    <hyperlink ref="G88" r:id="rId275"/>
    <hyperlink ref="G53" r:id="rId276"/>
    <hyperlink ref="G67" r:id="rId277"/>
    <hyperlink ref="G78" r:id="rId278"/>
    <hyperlink ref="G84" r:id="rId279"/>
    <hyperlink ref="G201" r:id="rId280"/>
    <hyperlink ref="G182" r:id="rId281"/>
    <hyperlink ref="G205" r:id="rId282"/>
    <hyperlink ref="G188" r:id="rId283"/>
    <hyperlink ref="G181" r:id="rId284"/>
    <hyperlink ref="G204" r:id="rId285"/>
    <hyperlink ref="G170" r:id="rId286"/>
    <hyperlink ref="G195" r:id="rId287"/>
    <hyperlink ref="G174" r:id="rId288"/>
    <hyperlink ref="G209" r:id="rId289"/>
    <hyperlink ref="G513" r:id="rId290"/>
    <hyperlink ref="G206" r:id="rId291"/>
    <hyperlink ref="G483" r:id="rId292"/>
    <hyperlink ref="G180" r:id="rId293"/>
    <hyperlink ref="G440" r:id="rId294"/>
    <hyperlink ref="G558" r:id="rId295"/>
    <hyperlink ref="G435" r:id="rId296"/>
    <hyperlink ref="G476" r:id="rId297"/>
    <hyperlink ref="G192" r:id="rId298"/>
    <hyperlink ref="G194" r:id="rId299"/>
    <hyperlink ref="G171" r:id="rId300"/>
    <hyperlink ref="G173" r:id="rId301"/>
    <hyperlink ref="G203" r:id="rId302"/>
    <hyperlink ref="G488" r:id="rId303"/>
    <hyperlink ref="G446" r:id="rId304"/>
    <hyperlink ref="G425" r:id="rId305"/>
    <hyperlink ref="G449" r:id="rId306"/>
    <hyperlink ref="G451" r:id="rId307"/>
    <hyperlink ref="G233" r:id="rId308"/>
    <hyperlink ref="G539" r:id="rId309"/>
    <hyperlink ref="G237" r:id="rId310"/>
    <hyperlink ref="G515" r:id="rId311"/>
    <hyperlink ref="G262" r:id="rId312"/>
    <hyperlink ref="G525" r:id="rId313"/>
    <hyperlink ref="G534" r:id="rId314"/>
    <hyperlink ref="G530" r:id="rId315"/>
    <hyperlink ref="G531" r:id="rId316"/>
    <hyperlink ref="G259" r:id="rId317"/>
    <hyperlink ref="G509" r:id="rId318"/>
    <hyperlink ref="G519" r:id="rId319"/>
    <hyperlink ref="G487" r:id="rId320"/>
    <hyperlink ref="G489" r:id="rId321"/>
    <hyperlink ref="G536" r:id="rId322"/>
    <hyperlink ref="G200" r:id="rId323"/>
    <hyperlink ref="G482" r:id="rId324"/>
    <hyperlink ref="G480" r:id="rId325"/>
    <hyperlink ref="G486" r:id="rId326"/>
    <hyperlink ref="G481" r:id="rId327"/>
    <hyperlink ref="G477" r:id="rId328"/>
    <hyperlink ref="G485" r:id="rId329"/>
    <hyperlink ref="B312" r:id="rId330" display="978-981-19-4865-7"/>
    <hyperlink ref="G460" r:id="rId331"/>
    <hyperlink ref="G467" r:id="rId332"/>
    <hyperlink ref="G471" r:id="rId333"/>
    <hyperlink ref="G468" r:id="rId334"/>
    <hyperlink ref="G458" r:id="rId335"/>
    <hyperlink ref="G473" r:id="rId336"/>
    <hyperlink ref="G334" r:id="rId337"/>
    <hyperlink ref="G504" r:id="rId338"/>
    <hyperlink ref="G420" r:id="rId339"/>
    <hyperlink ref="G494" r:id="rId340"/>
    <hyperlink ref="G498" r:id="rId341"/>
    <hyperlink ref="G502" r:id="rId342"/>
    <hyperlink ref="G495" r:id="rId343"/>
    <hyperlink ref="G506" r:id="rId344"/>
    <hyperlink ref="G505" r:id="rId345"/>
    <hyperlink ref="G500" r:id="rId346"/>
    <hyperlink ref="G445" r:id="rId347"/>
    <hyperlink ref="G443" r:id="rId348"/>
    <hyperlink ref="G400" r:id="rId349"/>
    <hyperlink ref="G414" r:id="rId350"/>
    <hyperlink ref="G362" r:id="rId351"/>
    <hyperlink ref="G279" r:id="rId352"/>
    <hyperlink ref="G104" r:id="rId353"/>
    <hyperlink ref="G413" r:id="rId354"/>
    <hyperlink ref="G136" r:id="rId355"/>
    <hyperlink ref="G428" r:id="rId356"/>
    <hyperlink ref="G412" r:id="rId357"/>
    <hyperlink ref="G410" r:id="rId358"/>
    <hyperlink ref="G424" r:id="rId359"/>
    <hyperlink ref="G430" r:id="rId360"/>
    <hyperlink ref="G437" r:id="rId361"/>
    <hyperlink ref="G408" r:id="rId362"/>
    <hyperlink ref="G417" r:id="rId363"/>
    <hyperlink ref="G411" r:id="rId364"/>
    <hyperlink ref="G415" r:id="rId365"/>
    <hyperlink ref="G419" r:id="rId366"/>
    <hyperlink ref="G416" r:id="rId367"/>
    <hyperlink ref="G395" r:id="rId368"/>
    <hyperlink ref="G398" r:id="rId369"/>
    <hyperlink ref="G397" r:id="rId370"/>
    <hyperlink ref="G392" r:id="rId371"/>
    <hyperlink ref="G402" r:id="rId372"/>
    <hyperlink ref="G381" r:id="rId373"/>
    <hyperlink ref="G552" r:id="rId374"/>
    <hyperlink ref="G383" r:id="rId375"/>
    <hyperlink ref="G133" r:id="rId376"/>
    <hyperlink ref="G388" r:id="rId377"/>
    <hyperlink ref="G542" r:id="rId378"/>
    <hyperlink ref="G386" r:id="rId379"/>
    <hyperlink ref="G382" r:id="rId380"/>
    <hyperlink ref="G351" r:id="rId381"/>
    <hyperlink ref="G380" r:id="rId382"/>
    <hyperlink ref="G378" r:id="rId383"/>
    <hyperlink ref="G330" r:id="rId384"/>
    <hyperlink ref="G377" r:id="rId385"/>
    <hyperlink ref="G490" r:id="rId386"/>
    <hyperlink ref="G491" r:id="rId387"/>
    <hyperlink ref="G379" r:id="rId388"/>
    <hyperlink ref="G384" r:id="rId389"/>
    <hyperlink ref="G245" r:id="rId390"/>
    <hyperlink ref="G244" r:id="rId391"/>
    <hyperlink ref="G249" r:id="rId392"/>
    <hyperlink ref="G246" r:id="rId393"/>
    <hyperlink ref="G252" r:id="rId394"/>
    <hyperlink ref="G241" r:id="rId395"/>
    <hyperlink ref="G251" r:id="rId396"/>
    <hyperlink ref="G250" r:id="rId397"/>
    <hyperlink ref="G261" r:id="rId398"/>
    <hyperlink ref="G258" r:id="rId399"/>
    <hyperlink ref="G276" r:id="rId400"/>
    <hyperlink ref="G268" r:id="rId401"/>
    <hyperlink ref="G278" r:id="rId402"/>
    <hyperlink ref="G145" r:id="rId403"/>
    <hyperlink ref="G207" r:id="rId404"/>
    <hyperlink ref="G208" r:id="rId405"/>
    <hyperlink ref="G189" r:id="rId406"/>
    <hyperlink ref="G229" r:id="rId407"/>
    <hyperlink ref="G553" r:id="rId408"/>
    <hyperlink ref="G555" r:id="rId409"/>
    <hyperlink ref="G228" r:id="rId410"/>
    <hyperlink ref="G234" r:id="rId411"/>
    <hyperlink ref="G496" r:id="rId412"/>
    <hyperlink ref="G478" r:id="rId413"/>
    <hyperlink ref="G511" r:id="rId414"/>
    <hyperlink ref="G191" r:id="rId415"/>
    <hyperlink ref="G260" r:id="rId416"/>
    <hyperlink ref="G257" r:id="rId417"/>
    <hyperlink ref="G216" r:id="rId418"/>
    <hyperlink ref="G223" r:id="rId419"/>
    <hyperlink ref="G219" r:id="rId420"/>
    <hyperlink ref="G212" r:id="rId421"/>
    <hyperlink ref="G215" r:id="rId422"/>
    <hyperlink ref="G221" r:id="rId423"/>
    <hyperlink ref="G222" r:id="rId424"/>
    <hyperlink ref="G218" r:id="rId425"/>
    <hyperlink ref="G217" r:id="rId426"/>
    <hyperlink ref="G176" r:id="rId427"/>
    <hyperlink ref="G214" r:id="rId428"/>
    <hyperlink ref="G220" r:id="rId429"/>
    <hyperlink ref="G284" r:id="rId430"/>
    <hyperlink ref="G286" r:id="rId431"/>
    <hyperlink ref="G282" r:id="rId432"/>
    <hyperlink ref="G288" r:id="rId433"/>
    <hyperlink ref="G287" r:id="rId434"/>
    <hyperlink ref="G283" r:id="rId435"/>
    <hyperlink ref="G290" r:id="rId436"/>
    <hyperlink ref="G297" r:id="rId437"/>
    <hyperlink ref="G198" r:id="rId438"/>
    <hyperlink ref="G296" r:id="rId439"/>
    <hyperlink ref="G294" r:id="rId440"/>
    <hyperlink ref="G299" r:id="rId441"/>
    <hyperlink ref="G293" r:id="rId442"/>
    <hyperlink ref="G370" r:id="rId443"/>
    <hyperlink ref="G359" r:id="rId444"/>
    <hyperlink ref="G365" r:id="rId445"/>
    <hyperlink ref="G354" r:id="rId446"/>
    <hyperlink ref="G367" r:id="rId447"/>
    <hyperlink ref="G360" r:id="rId448"/>
    <hyperlink ref="G350" r:id="rId449"/>
    <hyperlink ref="G356" r:id="rId450"/>
    <hyperlink ref="G358" r:id="rId451"/>
    <hyperlink ref="G361" r:id="rId452"/>
    <hyperlink ref="G349" r:id="rId453"/>
    <hyperlink ref="G364" r:id="rId454"/>
    <hyperlink ref="G363" r:id="rId455"/>
    <hyperlink ref="G557" r:id="rId456"/>
    <hyperlink ref="G560" r:id="rId457"/>
    <hyperlink ref="G556" r:id="rId458"/>
    <hyperlink ref="G371" r:id="rId459"/>
    <hyperlink ref="G369" r:id="rId460"/>
    <hyperlink ref="G346" r:id="rId461" location="t=aboutBook"/>
    <hyperlink ref="G366" r:id="rId462" location="t=aboutBook"/>
    <hyperlink ref="G352" r:id="rId463" location="t=aboutBook"/>
    <hyperlink ref="G372" r:id="rId464" location="t=aboutBook"/>
    <hyperlink ref="G323" r:id="rId465"/>
    <hyperlink ref="G132" r:id="rId466"/>
    <hyperlink ref="G405" r:id="rId467"/>
    <hyperlink ref="G340" r:id="rId468"/>
    <hyperlink ref="G135" r:id="rId469"/>
    <hyperlink ref="G339" r:id="rId470"/>
    <hyperlink ref="G95" r:id="rId471"/>
    <hyperlink ref="G96" r:id="rId472"/>
    <hyperlink ref="G450" r:id="rId473"/>
    <hyperlink ref="G70" r:id="rId474"/>
    <hyperlink ref="G93" r:id="rId475"/>
    <hyperlink ref="G129" r:id="rId476"/>
    <hyperlink ref="G119" r:id="rId477"/>
    <hyperlink ref="A1" r:id="rId478"/>
    <hyperlink ref="G554" r:id="rId479"/>
    <hyperlink ref="G335" r:id="rId480" location="t=aboutBook"/>
  </hyperlinks>
  <printOptions horizontalCentered="1"/>
  <pageMargins left="0" right="0" top="0.51181102362204722" bottom="0.51181102362204722" header="0.51181102362204722" footer="0.51181102362204722"/>
  <pageSetup paperSize="9" fitToWidth="0" fitToHeight="0" orientation="portrait" r:id="rId4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2014-08-04T06:46:09Z</dcterms:created>
  <dcterms:modified xsi:type="dcterms:W3CDTF">2023-10-17T07:49:19Z</dcterms:modified>
</cp:coreProperties>
</file>